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Users\Kelsey Hopper\OneDrive - Kitces.com\Desktop\"/>
    </mc:Choice>
  </mc:AlternateContent>
  <xr:revisionPtr revIDLastSave="0" documentId="8_{D09980EE-F5D6-4FBF-B553-F8028DF68386}" xr6:coauthVersionLast="47" xr6:coauthVersionMax="47" xr10:uidLastSave="{00000000-0000-0000-0000-000000000000}"/>
  <bookViews>
    <workbookView xWindow="1152" yWindow="1152" windowWidth="17280" windowHeight="12516" tabRatio="666" xr2:uid="{4F1336D9-A59E-4CBC-8BCD-BB1C1C5FBBF7}"/>
  </bookViews>
  <sheets>
    <sheet name="Household Data" sheetId="49" r:id="rId1"/>
    <sheet name="CRM Assignments" sheetId="33" r:id="rId2"/>
    <sheet name="CRM Assignments - Graphs" sheetId="29" r:id="rId3"/>
  </sheets>
  <definedNames>
    <definedName name="_xlnm._FilterDatabase" localSheetId="0" hidden="1">'Household Data'!$B$13:$Y$400</definedName>
    <definedName name="_xlcn.WorksheetConnection_AdvisorSegmentationMoneyCountsHousehold202305.xlsmTable1" hidden="1">Intake[]</definedName>
    <definedName name="AUM_Pivot">#REF!</definedName>
    <definedName name="Convert_to_Advisory_Pivot">#REF!</definedName>
    <definedName name="Pivot_Revenue">#REF!</definedName>
    <definedName name="Rev_2022_and_YTD">#REF!</definedName>
    <definedName name="Rev_T12_Pivot">#REF!</definedName>
    <definedName name="RevenuebyClient">#REF!</definedName>
  </definedNames>
  <calcPr calcId="191028"/>
  <pivotCaches>
    <pivotCache cacheId="0" r:id="rId4"/>
    <pivotCache cacheId="1" r:id="rId5"/>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1" name="Table1" connection="WorksheetConnection_Advisor Segmentation - Money Counts - Household - 2023-05.xlsm!Table1"/>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 i="49" l="1"/>
  <c r="K15" i="49"/>
  <c r="K16" i="49"/>
  <c r="K17" i="49"/>
  <c r="K18" i="49"/>
  <c r="K19" i="49"/>
  <c r="K20" i="49"/>
  <c r="K21" i="49"/>
  <c r="K22" i="49"/>
  <c r="K23" i="49"/>
  <c r="K24" i="49"/>
  <c r="K25" i="49"/>
  <c r="K26" i="49"/>
  <c r="K27" i="49"/>
  <c r="K28" i="49"/>
  <c r="K29" i="49"/>
  <c r="K30" i="49"/>
  <c r="K31" i="49"/>
  <c r="K32" i="49"/>
  <c r="K33" i="49"/>
  <c r="K34" i="49"/>
  <c r="K35" i="49"/>
  <c r="K36" i="49"/>
  <c r="K37" i="49"/>
  <c r="K38" i="49"/>
  <c r="K39" i="49"/>
  <c r="K40" i="49"/>
  <c r="K41" i="49"/>
  <c r="K42" i="49"/>
  <c r="K43" i="49"/>
  <c r="K44" i="49"/>
  <c r="K45" i="49"/>
  <c r="K46" i="49"/>
  <c r="K47" i="49"/>
  <c r="K48" i="49"/>
  <c r="K49" i="49"/>
  <c r="K50" i="49"/>
  <c r="K51" i="49"/>
  <c r="K52" i="49"/>
  <c r="K53" i="49"/>
  <c r="K54" i="49"/>
  <c r="K55" i="49"/>
  <c r="K56" i="49"/>
  <c r="K57" i="49"/>
  <c r="K58" i="49"/>
  <c r="K59" i="49"/>
  <c r="K60" i="49"/>
  <c r="K61" i="49"/>
  <c r="K62" i="49"/>
  <c r="K63" i="49"/>
  <c r="K64" i="49"/>
  <c r="K65" i="49"/>
  <c r="K66" i="49"/>
  <c r="K67" i="49"/>
  <c r="K68" i="49"/>
  <c r="K69" i="49"/>
  <c r="K70" i="49"/>
  <c r="K71" i="49"/>
  <c r="K72" i="49"/>
  <c r="K73" i="49"/>
  <c r="K74" i="49"/>
  <c r="K75" i="49"/>
  <c r="K76" i="49"/>
  <c r="K77" i="49"/>
  <c r="K78" i="49"/>
  <c r="K79" i="49"/>
  <c r="K80" i="49"/>
  <c r="K81" i="49"/>
  <c r="K82" i="49"/>
  <c r="K83" i="49"/>
  <c r="K84" i="49"/>
  <c r="K85" i="49"/>
  <c r="K86" i="49"/>
  <c r="K87" i="49"/>
  <c r="K88" i="49"/>
  <c r="K89" i="49"/>
  <c r="K90" i="49"/>
  <c r="K91" i="49"/>
  <c r="K92" i="49"/>
  <c r="K93" i="49"/>
  <c r="K94" i="49"/>
  <c r="K95" i="49"/>
  <c r="K96" i="49"/>
  <c r="K97" i="49"/>
  <c r="K98" i="49"/>
  <c r="K99" i="49"/>
  <c r="K100" i="49"/>
  <c r="K101" i="49"/>
  <c r="K102" i="49"/>
  <c r="K103" i="49"/>
  <c r="K104" i="49"/>
  <c r="K105" i="49"/>
  <c r="K106" i="49"/>
  <c r="K107" i="49"/>
  <c r="K108" i="49"/>
  <c r="K109" i="49"/>
  <c r="K110" i="49"/>
  <c r="K111" i="49"/>
  <c r="K112" i="49"/>
  <c r="K113" i="49"/>
  <c r="K114" i="49"/>
  <c r="K115" i="49"/>
  <c r="K116" i="49"/>
  <c r="K117" i="49"/>
  <c r="K118" i="49"/>
  <c r="K119" i="49"/>
  <c r="K120" i="49"/>
  <c r="K121" i="49"/>
  <c r="K122" i="49"/>
  <c r="K123" i="49"/>
  <c r="K124" i="49"/>
  <c r="K125" i="49"/>
  <c r="K126" i="49"/>
  <c r="K127" i="49"/>
  <c r="K128" i="49"/>
  <c r="K129" i="49"/>
  <c r="K130" i="49"/>
  <c r="K131" i="49"/>
  <c r="K132" i="49"/>
  <c r="K133" i="49"/>
  <c r="K134" i="49"/>
  <c r="K135" i="49"/>
  <c r="K136" i="49"/>
  <c r="K137" i="49"/>
  <c r="K138" i="49"/>
  <c r="K139" i="49"/>
  <c r="K140" i="49"/>
  <c r="K141" i="49"/>
  <c r="K142" i="49"/>
  <c r="K143" i="49"/>
  <c r="K144" i="49"/>
  <c r="K145" i="49"/>
  <c r="K146" i="49"/>
  <c r="K147" i="49"/>
  <c r="K148" i="49"/>
  <c r="K149" i="49"/>
  <c r="K150" i="49"/>
  <c r="K151" i="49"/>
  <c r="K152" i="49"/>
  <c r="K153" i="49"/>
  <c r="K154" i="49"/>
  <c r="K155" i="49"/>
  <c r="K156" i="49"/>
  <c r="K157" i="49"/>
  <c r="K158" i="49"/>
  <c r="K159" i="49"/>
  <c r="K160" i="49"/>
  <c r="K161" i="49"/>
  <c r="K162" i="49"/>
  <c r="K163" i="49"/>
  <c r="K164" i="49"/>
  <c r="K165" i="49"/>
  <c r="K166" i="49"/>
  <c r="K167" i="49"/>
  <c r="K168" i="49"/>
  <c r="K169" i="49"/>
  <c r="K170" i="49"/>
  <c r="K171" i="49"/>
  <c r="K172" i="49"/>
  <c r="K173" i="49"/>
  <c r="K174" i="49"/>
  <c r="K175" i="49"/>
  <c r="K176" i="49"/>
  <c r="K177" i="49"/>
  <c r="K178" i="49"/>
  <c r="K179" i="49"/>
  <c r="K180" i="49"/>
  <c r="K181" i="49"/>
  <c r="K182" i="49"/>
  <c r="K183" i="49"/>
  <c r="K184" i="49"/>
  <c r="K185" i="49"/>
  <c r="K186" i="49"/>
  <c r="K187" i="49"/>
  <c r="K188" i="49"/>
  <c r="K189" i="49"/>
  <c r="K190" i="49"/>
  <c r="K191" i="49"/>
  <c r="K192" i="49"/>
  <c r="K193" i="49"/>
  <c r="K194" i="49"/>
  <c r="K195" i="49"/>
  <c r="K196" i="49"/>
  <c r="K197" i="49"/>
  <c r="K198" i="49"/>
  <c r="K199" i="49"/>
  <c r="K200" i="49"/>
  <c r="K201" i="49"/>
  <c r="K202" i="49"/>
  <c r="K203" i="49"/>
  <c r="K204" i="49"/>
  <c r="K205" i="49"/>
  <c r="K206" i="49"/>
  <c r="K207" i="49"/>
  <c r="K208" i="49"/>
  <c r="K209" i="49"/>
  <c r="K210" i="49"/>
  <c r="K211" i="49"/>
  <c r="K212" i="49"/>
  <c r="K213" i="49"/>
  <c r="K214" i="49"/>
  <c r="K215" i="49"/>
  <c r="K216" i="49"/>
  <c r="K217" i="49"/>
  <c r="K218" i="49"/>
  <c r="K219" i="49"/>
  <c r="K220" i="49"/>
  <c r="K221" i="49"/>
  <c r="K222" i="49"/>
  <c r="K223" i="49"/>
  <c r="K224" i="49"/>
  <c r="K225" i="49"/>
  <c r="K226" i="49"/>
  <c r="K227" i="49"/>
  <c r="K228" i="49"/>
  <c r="K229" i="49"/>
  <c r="K230" i="49"/>
  <c r="K231" i="49"/>
  <c r="K232" i="49"/>
  <c r="K233" i="49"/>
  <c r="K234" i="49"/>
  <c r="K235" i="49"/>
  <c r="K236" i="49"/>
  <c r="K237" i="49"/>
  <c r="K238" i="49"/>
  <c r="K239" i="49"/>
  <c r="K240" i="49"/>
  <c r="K241" i="49"/>
  <c r="K242" i="49"/>
  <c r="K243" i="49"/>
  <c r="K244" i="49"/>
  <c r="K245" i="49"/>
  <c r="K246" i="49"/>
  <c r="K247" i="49"/>
  <c r="K248" i="49"/>
  <c r="K249" i="49"/>
  <c r="K250" i="49"/>
  <c r="K251" i="49"/>
  <c r="K252" i="49"/>
  <c r="K253" i="49"/>
  <c r="K254" i="49"/>
  <c r="K255" i="49"/>
  <c r="K256" i="49"/>
  <c r="K257" i="49"/>
  <c r="K258" i="49"/>
  <c r="K259" i="49"/>
  <c r="K260" i="49"/>
  <c r="K261" i="49"/>
  <c r="K262" i="49"/>
  <c r="K263" i="49"/>
  <c r="K264" i="49"/>
  <c r="K265" i="49"/>
  <c r="K266" i="49"/>
  <c r="K267" i="49"/>
  <c r="K268" i="49"/>
  <c r="K269" i="49"/>
  <c r="K270" i="49"/>
  <c r="K271" i="49"/>
  <c r="K272" i="49"/>
  <c r="K273" i="49"/>
  <c r="K274" i="49"/>
  <c r="K275" i="49"/>
  <c r="K276" i="49"/>
  <c r="K277" i="49"/>
  <c r="K278" i="49"/>
  <c r="K279" i="49"/>
  <c r="K280" i="49"/>
  <c r="K281" i="49"/>
  <c r="K282" i="49"/>
  <c r="K283" i="49"/>
  <c r="K284" i="49"/>
  <c r="K285" i="49"/>
  <c r="K286" i="49"/>
  <c r="K287" i="49"/>
  <c r="K288" i="49"/>
  <c r="K289" i="49"/>
  <c r="K290" i="49"/>
  <c r="K291" i="49"/>
  <c r="K292" i="49"/>
  <c r="K293" i="49"/>
  <c r="K294" i="49"/>
  <c r="K295" i="49"/>
  <c r="K296" i="49"/>
  <c r="K297" i="49"/>
  <c r="K298" i="49"/>
  <c r="K299" i="49"/>
  <c r="K300" i="49"/>
  <c r="K301" i="49"/>
  <c r="K302" i="49"/>
  <c r="K303" i="49"/>
  <c r="K304" i="49"/>
  <c r="K305" i="49"/>
  <c r="K306" i="49"/>
  <c r="K307" i="49"/>
  <c r="K308" i="49"/>
  <c r="K309" i="49"/>
  <c r="K310" i="49"/>
  <c r="K311" i="49"/>
  <c r="K312" i="49"/>
  <c r="K313" i="49"/>
  <c r="K314" i="49"/>
  <c r="K315" i="49"/>
  <c r="K316" i="49"/>
  <c r="K317" i="49"/>
  <c r="K318" i="49"/>
  <c r="K319" i="49"/>
  <c r="K320" i="49"/>
  <c r="K321" i="49"/>
  <c r="K322" i="49"/>
  <c r="K323" i="49"/>
  <c r="K324" i="49"/>
  <c r="K325" i="49"/>
  <c r="K326" i="49"/>
  <c r="K327" i="49"/>
  <c r="K328" i="49"/>
  <c r="K329" i="49"/>
  <c r="K330" i="49"/>
  <c r="K331" i="49"/>
  <c r="K332" i="49"/>
  <c r="K333" i="49"/>
  <c r="K334" i="49"/>
  <c r="K335" i="49"/>
  <c r="K336" i="49"/>
  <c r="K337" i="49"/>
  <c r="K338" i="49"/>
  <c r="K339" i="49"/>
  <c r="K340" i="49"/>
  <c r="K341" i="49"/>
  <c r="K342" i="49"/>
  <c r="K343" i="49"/>
  <c r="K344" i="49"/>
  <c r="K345" i="49"/>
  <c r="K346" i="49"/>
  <c r="K347" i="49"/>
  <c r="K348" i="49"/>
  <c r="K349" i="49"/>
  <c r="K350" i="49"/>
  <c r="K351" i="49"/>
  <c r="K352" i="49"/>
  <c r="K353" i="49"/>
  <c r="K354" i="49"/>
  <c r="K355" i="49"/>
  <c r="K356" i="49"/>
  <c r="K357" i="49"/>
  <c r="K358" i="49"/>
  <c r="K359" i="49"/>
  <c r="K360" i="49"/>
  <c r="K361" i="49"/>
  <c r="K362" i="49"/>
  <c r="K363" i="49"/>
  <c r="K364" i="49"/>
  <c r="K365" i="49"/>
  <c r="K366" i="49"/>
  <c r="K367" i="49"/>
  <c r="K368" i="49"/>
  <c r="K369" i="49"/>
  <c r="K370" i="49"/>
  <c r="K371" i="49"/>
  <c r="K372" i="49"/>
  <c r="K373" i="49"/>
  <c r="K374" i="49"/>
  <c r="K375" i="49"/>
  <c r="K376" i="49"/>
  <c r="K377" i="49"/>
  <c r="K378" i="49"/>
  <c r="K379" i="49"/>
  <c r="K380" i="49"/>
  <c r="K381" i="49"/>
  <c r="K382" i="49"/>
  <c r="K383" i="49"/>
  <c r="K384" i="49"/>
  <c r="K385" i="49"/>
  <c r="K386" i="49"/>
  <c r="K387" i="49"/>
  <c r="K388" i="49"/>
  <c r="K389" i="49"/>
  <c r="K390" i="49"/>
  <c r="K391" i="49"/>
  <c r="K392" i="49"/>
  <c r="K393" i="49"/>
  <c r="K394" i="49"/>
  <c r="K395" i="49"/>
  <c r="K396" i="49"/>
  <c r="K397" i="49"/>
  <c r="K398" i="49"/>
  <c r="K399" i="49"/>
  <c r="K400" i="49"/>
  <c r="J14" i="49"/>
  <c r="J15" i="49"/>
  <c r="J16" i="49"/>
  <c r="J17" i="49"/>
  <c r="J18" i="49"/>
  <c r="J19" i="49"/>
  <c r="J20" i="49"/>
  <c r="J21" i="49"/>
  <c r="J22" i="49"/>
  <c r="J23" i="49"/>
  <c r="J24" i="49"/>
  <c r="J25" i="49"/>
  <c r="J26" i="49"/>
  <c r="J27" i="49"/>
  <c r="J28" i="49"/>
  <c r="J29" i="49"/>
  <c r="J30" i="49"/>
  <c r="J31" i="49"/>
  <c r="J32" i="49"/>
  <c r="J33" i="49"/>
  <c r="J34" i="49"/>
  <c r="J35" i="49"/>
  <c r="J36" i="49"/>
  <c r="J37" i="49"/>
  <c r="J38" i="49"/>
  <c r="J39" i="49"/>
  <c r="J40" i="49"/>
  <c r="J41" i="49"/>
  <c r="J42" i="49"/>
  <c r="J43" i="49"/>
  <c r="J44" i="49"/>
  <c r="J45" i="49"/>
  <c r="J46" i="49"/>
  <c r="J47" i="49"/>
  <c r="J48" i="49"/>
  <c r="J49" i="49"/>
  <c r="J50" i="49"/>
  <c r="J51" i="49"/>
  <c r="J52" i="49"/>
  <c r="J53" i="49"/>
  <c r="J54" i="49"/>
  <c r="J55" i="49"/>
  <c r="J56" i="49"/>
  <c r="J57" i="49"/>
  <c r="J58" i="49"/>
  <c r="J59" i="49"/>
  <c r="J60" i="49"/>
  <c r="J61" i="49"/>
  <c r="J62" i="49"/>
  <c r="J63" i="49"/>
  <c r="J64" i="49"/>
  <c r="J65" i="49"/>
  <c r="J66" i="49"/>
  <c r="J67" i="49"/>
  <c r="J68" i="49"/>
  <c r="J69" i="49"/>
  <c r="J70" i="49"/>
  <c r="J71" i="49"/>
  <c r="J72" i="49"/>
  <c r="J73" i="49"/>
  <c r="J74" i="49"/>
  <c r="J75" i="49"/>
  <c r="J76" i="49"/>
  <c r="J77" i="49"/>
  <c r="J78" i="49"/>
  <c r="J79" i="49"/>
  <c r="J80" i="49"/>
  <c r="J81" i="49"/>
  <c r="J82" i="49"/>
  <c r="J83" i="49"/>
  <c r="J84" i="49"/>
  <c r="J85" i="49"/>
  <c r="J86" i="49"/>
  <c r="J87" i="49"/>
  <c r="J88" i="49"/>
  <c r="J89" i="49"/>
  <c r="J90" i="49"/>
  <c r="J91" i="49"/>
  <c r="J92" i="49"/>
  <c r="J93" i="49"/>
  <c r="J94" i="49"/>
  <c r="J95" i="49"/>
  <c r="J96" i="49"/>
  <c r="J97" i="49"/>
  <c r="J98" i="49"/>
  <c r="J99" i="49"/>
  <c r="J100" i="49"/>
  <c r="J101" i="49"/>
  <c r="J102" i="49"/>
  <c r="J103" i="49"/>
  <c r="J104" i="49"/>
  <c r="J105" i="49"/>
  <c r="J106" i="49"/>
  <c r="J107" i="49"/>
  <c r="J108" i="49"/>
  <c r="J109" i="49"/>
  <c r="J110" i="49"/>
  <c r="J111" i="49"/>
  <c r="J112" i="49"/>
  <c r="J113" i="49"/>
  <c r="J114" i="49"/>
  <c r="J115" i="49"/>
  <c r="J116" i="49"/>
  <c r="J117" i="49"/>
  <c r="J118" i="49"/>
  <c r="J119" i="49"/>
  <c r="J120" i="49"/>
  <c r="J121" i="49"/>
  <c r="J122" i="49"/>
  <c r="J123" i="49"/>
  <c r="J124" i="49"/>
  <c r="J125" i="49"/>
  <c r="J126" i="49"/>
  <c r="J127" i="49"/>
  <c r="J128" i="49"/>
  <c r="J129" i="49"/>
  <c r="J130" i="49"/>
  <c r="J131" i="49"/>
  <c r="J132" i="49"/>
  <c r="J133" i="49"/>
  <c r="J134" i="49"/>
  <c r="J135" i="49"/>
  <c r="J136" i="49"/>
  <c r="J137" i="49"/>
  <c r="J138" i="49"/>
  <c r="J139" i="49"/>
  <c r="J140" i="49"/>
  <c r="J141" i="49"/>
  <c r="J142" i="49"/>
  <c r="J143" i="49"/>
  <c r="J144" i="49"/>
  <c r="J145" i="49"/>
  <c r="J146" i="49"/>
  <c r="J147" i="49"/>
  <c r="J148" i="49"/>
  <c r="J149" i="49"/>
  <c r="J150" i="49"/>
  <c r="J151" i="49"/>
  <c r="J152" i="49"/>
  <c r="J153" i="49"/>
  <c r="J154" i="49"/>
  <c r="J155" i="49"/>
  <c r="J156" i="49"/>
  <c r="J157" i="49"/>
  <c r="J158" i="49"/>
  <c r="J159" i="49"/>
  <c r="J160" i="49"/>
  <c r="J161" i="49"/>
  <c r="J162" i="49"/>
  <c r="J163" i="49"/>
  <c r="J164" i="49"/>
  <c r="J165" i="49"/>
  <c r="J166" i="49"/>
  <c r="J167" i="49"/>
  <c r="J168" i="49"/>
  <c r="J169" i="49"/>
  <c r="J170" i="49"/>
  <c r="J171" i="49"/>
  <c r="J172" i="49"/>
  <c r="J173" i="49"/>
  <c r="J174" i="49"/>
  <c r="J175" i="49"/>
  <c r="J176" i="49"/>
  <c r="J177" i="49"/>
  <c r="J178" i="49"/>
  <c r="J179" i="49"/>
  <c r="J180" i="49"/>
  <c r="J181" i="49"/>
  <c r="J182" i="49"/>
  <c r="J183" i="49"/>
  <c r="J184" i="49"/>
  <c r="J185" i="49"/>
  <c r="J186" i="49"/>
  <c r="J187" i="49"/>
  <c r="J188" i="49"/>
  <c r="J189" i="49"/>
  <c r="J190" i="49"/>
  <c r="J191" i="49"/>
  <c r="J192" i="49"/>
  <c r="J193" i="49"/>
  <c r="J194" i="49"/>
  <c r="J195" i="49"/>
  <c r="J196" i="49"/>
  <c r="J197" i="49"/>
  <c r="J198" i="49"/>
  <c r="J199" i="49"/>
  <c r="J200" i="49"/>
  <c r="J201" i="49"/>
  <c r="J202" i="49"/>
  <c r="J203" i="49"/>
  <c r="J204" i="49"/>
  <c r="J205" i="49"/>
  <c r="J206" i="49"/>
  <c r="J207" i="49"/>
  <c r="J208" i="49"/>
  <c r="J209" i="49"/>
  <c r="J210" i="49"/>
  <c r="J211" i="49"/>
  <c r="J212" i="49"/>
  <c r="J213" i="49"/>
  <c r="J214" i="49"/>
  <c r="J215" i="49"/>
  <c r="J216" i="49"/>
  <c r="J217" i="49"/>
  <c r="J218" i="49"/>
  <c r="J219" i="49"/>
  <c r="J220" i="49"/>
  <c r="J221" i="49"/>
  <c r="J222" i="49"/>
  <c r="J223" i="49"/>
  <c r="J224" i="49"/>
  <c r="J225" i="49"/>
  <c r="J226" i="49"/>
  <c r="J227" i="49"/>
  <c r="J228" i="49"/>
  <c r="J229" i="49"/>
  <c r="J230" i="49"/>
  <c r="J231" i="49"/>
  <c r="J232" i="49"/>
  <c r="J233" i="49"/>
  <c r="J234" i="49"/>
  <c r="J235" i="49"/>
  <c r="J236" i="49"/>
  <c r="J237" i="49"/>
  <c r="J238" i="49"/>
  <c r="J239" i="49"/>
  <c r="J240" i="49"/>
  <c r="J241" i="49"/>
  <c r="J242" i="49"/>
  <c r="J243" i="49"/>
  <c r="J244" i="49"/>
  <c r="J245" i="49"/>
  <c r="J246" i="49"/>
  <c r="J247" i="49"/>
  <c r="J248" i="49"/>
  <c r="J249" i="49"/>
  <c r="J250" i="49"/>
  <c r="J251" i="49"/>
  <c r="J252" i="49"/>
  <c r="J253" i="49"/>
  <c r="J254" i="49"/>
  <c r="J255" i="49"/>
  <c r="J256" i="49"/>
  <c r="J257" i="49"/>
  <c r="J258" i="49"/>
  <c r="J259" i="49"/>
  <c r="J260" i="49"/>
  <c r="J261" i="49"/>
  <c r="J262" i="49"/>
  <c r="J263" i="49"/>
  <c r="J264" i="49"/>
  <c r="J265" i="49"/>
  <c r="J266" i="49"/>
  <c r="J267" i="49"/>
  <c r="J268" i="49"/>
  <c r="J269" i="49"/>
  <c r="J270" i="49"/>
  <c r="J271" i="49"/>
  <c r="J272" i="49"/>
  <c r="J273" i="49"/>
  <c r="J274" i="49"/>
  <c r="J275" i="49"/>
  <c r="J276" i="49"/>
  <c r="J277" i="49"/>
  <c r="J278" i="49"/>
  <c r="J279" i="49"/>
  <c r="J280" i="49"/>
  <c r="J281" i="49"/>
  <c r="J282" i="49"/>
  <c r="J283" i="49"/>
  <c r="J284" i="49"/>
  <c r="J285" i="49"/>
  <c r="J286" i="49"/>
  <c r="J287" i="49"/>
  <c r="J288" i="49"/>
  <c r="J289" i="49"/>
  <c r="J290" i="49"/>
  <c r="J291" i="49"/>
  <c r="J292" i="49"/>
  <c r="J293" i="49"/>
  <c r="J294" i="49"/>
  <c r="J295" i="49"/>
  <c r="J296" i="49"/>
  <c r="J297" i="49"/>
  <c r="J298" i="49"/>
  <c r="J299" i="49"/>
  <c r="J300" i="49"/>
  <c r="J301" i="49"/>
  <c r="J302" i="49"/>
  <c r="J303" i="49"/>
  <c r="J304" i="49"/>
  <c r="J305" i="49"/>
  <c r="J306" i="49"/>
  <c r="J307" i="49"/>
  <c r="J308" i="49"/>
  <c r="J309" i="49"/>
  <c r="J310" i="49"/>
  <c r="J311" i="49"/>
  <c r="J312" i="49"/>
  <c r="J313" i="49"/>
  <c r="J314" i="49"/>
  <c r="J315" i="49"/>
  <c r="J316" i="49"/>
  <c r="J317" i="49"/>
  <c r="J318" i="49"/>
  <c r="J319" i="49"/>
  <c r="J320" i="49"/>
  <c r="J321" i="49"/>
  <c r="J322" i="49"/>
  <c r="J323" i="49"/>
  <c r="J324" i="49"/>
  <c r="J325" i="49"/>
  <c r="J326" i="49"/>
  <c r="J327" i="49"/>
  <c r="J328" i="49"/>
  <c r="J329" i="49"/>
  <c r="J330" i="49"/>
  <c r="J331" i="49"/>
  <c r="J332" i="49"/>
  <c r="J333" i="49"/>
  <c r="J334" i="49"/>
  <c r="J335" i="49"/>
  <c r="J336" i="49"/>
  <c r="J337" i="49"/>
  <c r="J338" i="49"/>
  <c r="J339" i="49"/>
  <c r="J340" i="49"/>
  <c r="J341" i="49"/>
  <c r="J342" i="49"/>
  <c r="J343" i="49"/>
  <c r="J344" i="49"/>
  <c r="J345" i="49"/>
  <c r="L345" i="49" s="1"/>
  <c r="J346" i="49"/>
  <c r="J347" i="49"/>
  <c r="J348" i="49"/>
  <c r="J349" i="49"/>
  <c r="J350" i="49"/>
  <c r="J351" i="49"/>
  <c r="J352" i="49"/>
  <c r="J353" i="49"/>
  <c r="J354" i="49"/>
  <c r="J355" i="49"/>
  <c r="J356" i="49"/>
  <c r="J357" i="49"/>
  <c r="L357" i="49" s="1"/>
  <c r="J358" i="49"/>
  <c r="J359" i="49"/>
  <c r="J360" i="49"/>
  <c r="J361" i="49"/>
  <c r="J362" i="49"/>
  <c r="J363" i="49"/>
  <c r="J364" i="49"/>
  <c r="J365" i="49"/>
  <c r="J366" i="49"/>
  <c r="J367" i="49"/>
  <c r="J368" i="49"/>
  <c r="J369" i="49"/>
  <c r="J370" i="49"/>
  <c r="J371" i="49"/>
  <c r="J372" i="49"/>
  <c r="J373" i="49"/>
  <c r="J374" i="49"/>
  <c r="J375" i="49"/>
  <c r="J376" i="49"/>
  <c r="J377" i="49"/>
  <c r="J378" i="49"/>
  <c r="J379" i="49"/>
  <c r="J380" i="49"/>
  <c r="J381" i="49"/>
  <c r="J382" i="49"/>
  <c r="J383" i="49"/>
  <c r="J384" i="49"/>
  <c r="J385" i="49"/>
  <c r="J386" i="49"/>
  <c r="J387" i="49"/>
  <c r="J388" i="49"/>
  <c r="J389" i="49"/>
  <c r="J390" i="49"/>
  <c r="J391" i="49"/>
  <c r="J392" i="49"/>
  <c r="J393" i="49"/>
  <c r="L393" i="49" s="1"/>
  <c r="J394" i="49"/>
  <c r="J395" i="49"/>
  <c r="J396" i="49"/>
  <c r="J397" i="49"/>
  <c r="J398" i="49"/>
  <c r="J399" i="49"/>
  <c r="J400" i="49"/>
  <c r="I14" i="49"/>
  <c r="I15" i="49"/>
  <c r="I16" i="49"/>
  <c r="I17" i="49"/>
  <c r="I18" i="49"/>
  <c r="I19" i="49"/>
  <c r="I20" i="49"/>
  <c r="I21" i="49"/>
  <c r="I22" i="49"/>
  <c r="I23" i="49"/>
  <c r="I24" i="49"/>
  <c r="I25" i="49"/>
  <c r="I26" i="49"/>
  <c r="I27" i="49"/>
  <c r="I28" i="49"/>
  <c r="I29" i="49"/>
  <c r="I30" i="49"/>
  <c r="I31" i="49"/>
  <c r="I32" i="49"/>
  <c r="I33" i="49"/>
  <c r="I34" i="49"/>
  <c r="I35" i="49"/>
  <c r="I36" i="49"/>
  <c r="I37" i="49"/>
  <c r="I38" i="49"/>
  <c r="I39" i="49"/>
  <c r="I40" i="49"/>
  <c r="I41" i="49"/>
  <c r="I42" i="49"/>
  <c r="I43" i="49"/>
  <c r="I44" i="49"/>
  <c r="I45" i="49"/>
  <c r="I46" i="49"/>
  <c r="I47" i="49"/>
  <c r="I48" i="49"/>
  <c r="I49" i="49"/>
  <c r="I50" i="49"/>
  <c r="I51" i="49"/>
  <c r="I52" i="49"/>
  <c r="I53" i="49"/>
  <c r="I54" i="49"/>
  <c r="I55" i="49"/>
  <c r="I56" i="49"/>
  <c r="I57" i="49"/>
  <c r="I58" i="49"/>
  <c r="I59" i="49"/>
  <c r="I60" i="49"/>
  <c r="I61" i="49"/>
  <c r="I62" i="49"/>
  <c r="I63" i="49"/>
  <c r="I64" i="49"/>
  <c r="I65" i="49"/>
  <c r="I66" i="49"/>
  <c r="I67" i="49"/>
  <c r="I68" i="49"/>
  <c r="I69" i="49"/>
  <c r="I70" i="49"/>
  <c r="I71" i="49"/>
  <c r="I72" i="49"/>
  <c r="I73" i="49"/>
  <c r="I74" i="49"/>
  <c r="I75" i="49"/>
  <c r="I76" i="49"/>
  <c r="I77" i="49"/>
  <c r="I78" i="49"/>
  <c r="I79" i="49"/>
  <c r="I80" i="49"/>
  <c r="I81" i="49"/>
  <c r="I82" i="49"/>
  <c r="I83" i="49"/>
  <c r="I84" i="49"/>
  <c r="I85" i="49"/>
  <c r="I86" i="49"/>
  <c r="I87" i="49"/>
  <c r="I88" i="49"/>
  <c r="I89" i="49"/>
  <c r="I90" i="49"/>
  <c r="I91" i="49"/>
  <c r="I92" i="49"/>
  <c r="I93" i="49"/>
  <c r="I94" i="49"/>
  <c r="I95" i="49"/>
  <c r="I96" i="49"/>
  <c r="I97" i="49"/>
  <c r="I98" i="49"/>
  <c r="I99" i="49"/>
  <c r="I100" i="49"/>
  <c r="I101" i="49"/>
  <c r="I102" i="49"/>
  <c r="I103" i="49"/>
  <c r="I104" i="49"/>
  <c r="I105" i="49"/>
  <c r="I106" i="49"/>
  <c r="I107" i="49"/>
  <c r="I108" i="49"/>
  <c r="I109" i="49"/>
  <c r="I110" i="49"/>
  <c r="I111" i="49"/>
  <c r="I112" i="49"/>
  <c r="I113" i="49"/>
  <c r="I114" i="49"/>
  <c r="I115" i="49"/>
  <c r="I116" i="49"/>
  <c r="I117" i="49"/>
  <c r="I118" i="49"/>
  <c r="I119" i="49"/>
  <c r="I120" i="49"/>
  <c r="I121" i="49"/>
  <c r="I122" i="49"/>
  <c r="I123" i="49"/>
  <c r="I124" i="49"/>
  <c r="I125" i="49"/>
  <c r="I126" i="49"/>
  <c r="I127" i="49"/>
  <c r="I128" i="49"/>
  <c r="I129" i="49"/>
  <c r="I130" i="49"/>
  <c r="I131" i="49"/>
  <c r="I132" i="49"/>
  <c r="I133" i="49"/>
  <c r="I134" i="49"/>
  <c r="I135" i="49"/>
  <c r="I136" i="49"/>
  <c r="I137" i="49"/>
  <c r="I138" i="49"/>
  <c r="I139" i="49"/>
  <c r="I140" i="49"/>
  <c r="I141" i="49"/>
  <c r="I142" i="49"/>
  <c r="I143" i="49"/>
  <c r="I144" i="49"/>
  <c r="I145" i="49"/>
  <c r="I146" i="49"/>
  <c r="I147" i="49"/>
  <c r="I148" i="49"/>
  <c r="I149" i="49"/>
  <c r="I150" i="49"/>
  <c r="I151" i="49"/>
  <c r="I152" i="49"/>
  <c r="I153" i="49"/>
  <c r="I154" i="49"/>
  <c r="I155" i="49"/>
  <c r="I156" i="49"/>
  <c r="I157" i="49"/>
  <c r="I158" i="49"/>
  <c r="I159" i="49"/>
  <c r="I160" i="49"/>
  <c r="I161" i="49"/>
  <c r="I162" i="49"/>
  <c r="I163" i="49"/>
  <c r="I164" i="49"/>
  <c r="I165" i="49"/>
  <c r="I166" i="49"/>
  <c r="I167" i="49"/>
  <c r="I168" i="49"/>
  <c r="I169" i="49"/>
  <c r="I170" i="49"/>
  <c r="I171" i="49"/>
  <c r="I172" i="49"/>
  <c r="I173" i="49"/>
  <c r="I174" i="49"/>
  <c r="I175" i="49"/>
  <c r="I176" i="49"/>
  <c r="I177" i="49"/>
  <c r="I178" i="49"/>
  <c r="I179" i="49"/>
  <c r="I180" i="49"/>
  <c r="I181" i="49"/>
  <c r="I182" i="49"/>
  <c r="I183" i="49"/>
  <c r="I184" i="49"/>
  <c r="I185" i="49"/>
  <c r="I186" i="49"/>
  <c r="I187" i="49"/>
  <c r="I188" i="49"/>
  <c r="I189" i="49"/>
  <c r="I190" i="49"/>
  <c r="I191" i="49"/>
  <c r="I192" i="49"/>
  <c r="I193" i="49"/>
  <c r="I194" i="49"/>
  <c r="I195" i="49"/>
  <c r="I196" i="49"/>
  <c r="I197" i="49"/>
  <c r="I198" i="49"/>
  <c r="I199" i="49"/>
  <c r="I200" i="49"/>
  <c r="I201" i="49"/>
  <c r="I202" i="49"/>
  <c r="I203" i="49"/>
  <c r="I204" i="49"/>
  <c r="I205" i="49"/>
  <c r="I206" i="49"/>
  <c r="I207" i="49"/>
  <c r="I208" i="49"/>
  <c r="I209" i="49"/>
  <c r="I210" i="49"/>
  <c r="I211" i="49"/>
  <c r="I212" i="49"/>
  <c r="I213" i="49"/>
  <c r="I214" i="49"/>
  <c r="I215" i="49"/>
  <c r="I216" i="49"/>
  <c r="I217" i="49"/>
  <c r="I218" i="49"/>
  <c r="I219" i="49"/>
  <c r="I220" i="49"/>
  <c r="I221" i="49"/>
  <c r="I222" i="49"/>
  <c r="I223" i="49"/>
  <c r="I224" i="49"/>
  <c r="I225" i="49"/>
  <c r="I226" i="49"/>
  <c r="I227" i="49"/>
  <c r="I228" i="49"/>
  <c r="I229" i="49"/>
  <c r="I230" i="49"/>
  <c r="I231" i="49"/>
  <c r="I232" i="49"/>
  <c r="I233" i="49"/>
  <c r="I234" i="49"/>
  <c r="I235" i="49"/>
  <c r="I236" i="49"/>
  <c r="I237" i="49"/>
  <c r="I238" i="49"/>
  <c r="I239" i="49"/>
  <c r="I240" i="49"/>
  <c r="I241" i="49"/>
  <c r="I242" i="49"/>
  <c r="I243" i="49"/>
  <c r="I244" i="49"/>
  <c r="I245" i="49"/>
  <c r="I246" i="49"/>
  <c r="I247" i="49"/>
  <c r="I248" i="49"/>
  <c r="I249" i="49"/>
  <c r="I250" i="49"/>
  <c r="I251" i="49"/>
  <c r="I252" i="49"/>
  <c r="I253" i="49"/>
  <c r="I254" i="49"/>
  <c r="I255" i="49"/>
  <c r="I256" i="49"/>
  <c r="I257" i="49"/>
  <c r="I258" i="49"/>
  <c r="I259" i="49"/>
  <c r="I260" i="49"/>
  <c r="I261" i="49"/>
  <c r="I262" i="49"/>
  <c r="I263" i="49"/>
  <c r="I264" i="49"/>
  <c r="I265" i="49"/>
  <c r="I266" i="49"/>
  <c r="I267" i="49"/>
  <c r="I268" i="49"/>
  <c r="I269" i="49"/>
  <c r="I270" i="49"/>
  <c r="I271" i="49"/>
  <c r="I272" i="49"/>
  <c r="I273" i="49"/>
  <c r="I274" i="49"/>
  <c r="I275" i="49"/>
  <c r="I276" i="49"/>
  <c r="I277" i="49"/>
  <c r="I278" i="49"/>
  <c r="I279" i="49"/>
  <c r="I280" i="49"/>
  <c r="I281" i="49"/>
  <c r="I282" i="49"/>
  <c r="I283" i="49"/>
  <c r="I284" i="49"/>
  <c r="I285" i="49"/>
  <c r="I286" i="49"/>
  <c r="I287" i="49"/>
  <c r="I288" i="49"/>
  <c r="I289" i="49"/>
  <c r="I290" i="49"/>
  <c r="I291" i="49"/>
  <c r="I292" i="49"/>
  <c r="I293" i="49"/>
  <c r="I294" i="49"/>
  <c r="I295" i="49"/>
  <c r="I296" i="49"/>
  <c r="I297" i="49"/>
  <c r="I298" i="49"/>
  <c r="I299" i="49"/>
  <c r="I300" i="49"/>
  <c r="I301" i="49"/>
  <c r="I302" i="49"/>
  <c r="I303" i="49"/>
  <c r="I304" i="49"/>
  <c r="I305" i="49"/>
  <c r="I306" i="49"/>
  <c r="I307" i="49"/>
  <c r="I308" i="49"/>
  <c r="I309" i="49"/>
  <c r="I310" i="49"/>
  <c r="I311" i="49"/>
  <c r="I312" i="49"/>
  <c r="I313" i="49"/>
  <c r="I314" i="49"/>
  <c r="I315" i="49"/>
  <c r="I316" i="49"/>
  <c r="I317" i="49"/>
  <c r="I318" i="49"/>
  <c r="I319" i="49"/>
  <c r="I320" i="49"/>
  <c r="I321" i="49"/>
  <c r="I322" i="49"/>
  <c r="I323" i="49"/>
  <c r="I324" i="49"/>
  <c r="I325" i="49"/>
  <c r="I326" i="49"/>
  <c r="I327" i="49"/>
  <c r="I328" i="49"/>
  <c r="I329" i="49"/>
  <c r="I330" i="49"/>
  <c r="I331" i="49"/>
  <c r="I332" i="49"/>
  <c r="I333" i="49"/>
  <c r="I334" i="49"/>
  <c r="I335" i="49"/>
  <c r="I336" i="49"/>
  <c r="I337" i="49"/>
  <c r="I338" i="49"/>
  <c r="I339" i="49"/>
  <c r="I340" i="49"/>
  <c r="I341" i="49"/>
  <c r="I342" i="49"/>
  <c r="I343" i="49"/>
  <c r="I344" i="49"/>
  <c r="I345" i="49"/>
  <c r="I346" i="49"/>
  <c r="I347" i="49"/>
  <c r="I348" i="49"/>
  <c r="I349" i="49"/>
  <c r="I350" i="49"/>
  <c r="I351" i="49"/>
  <c r="I352" i="49"/>
  <c r="I353" i="49"/>
  <c r="I354" i="49"/>
  <c r="I355" i="49"/>
  <c r="I356" i="49"/>
  <c r="I357" i="49"/>
  <c r="I358" i="49"/>
  <c r="I359" i="49"/>
  <c r="I360" i="49"/>
  <c r="I361" i="49"/>
  <c r="I362" i="49"/>
  <c r="I363" i="49"/>
  <c r="I364" i="49"/>
  <c r="I365" i="49"/>
  <c r="I366" i="49"/>
  <c r="I367" i="49"/>
  <c r="I368" i="49"/>
  <c r="I369" i="49"/>
  <c r="I370" i="49"/>
  <c r="I371" i="49"/>
  <c r="I372" i="49"/>
  <c r="I373" i="49"/>
  <c r="I374" i="49"/>
  <c r="I375" i="49"/>
  <c r="I376" i="49"/>
  <c r="I377" i="49"/>
  <c r="I378" i="49"/>
  <c r="I379" i="49"/>
  <c r="I380" i="49"/>
  <c r="I381" i="49"/>
  <c r="I382" i="49"/>
  <c r="I383" i="49"/>
  <c r="I384" i="49"/>
  <c r="I385" i="49"/>
  <c r="I386" i="49"/>
  <c r="I387" i="49"/>
  <c r="I388" i="49"/>
  <c r="I389" i="49"/>
  <c r="I390" i="49"/>
  <c r="I391" i="49"/>
  <c r="I392" i="49"/>
  <c r="I393" i="49"/>
  <c r="I394" i="49"/>
  <c r="I395" i="49"/>
  <c r="I396" i="49"/>
  <c r="I397" i="49"/>
  <c r="I398" i="49"/>
  <c r="I399" i="49"/>
  <c r="I400" i="49"/>
  <c r="T14" i="49"/>
  <c r="T15" i="49"/>
  <c r="T16" i="49"/>
  <c r="T17" i="49"/>
  <c r="T18" i="49"/>
  <c r="T19" i="49"/>
  <c r="T20" i="49"/>
  <c r="T21" i="49"/>
  <c r="T22" i="49"/>
  <c r="T23" i="49"/>
  <c r="T24" i="49"/>
  <c r="T25" i="49"/>
  <c r="T26" i="49"/>
  <c r="T27" i="49"/>
  <c r="T28" i="49"/>
  <c r="T29" i="49"/>
  <c r="T30" i="49"/>
  <c r="T31" i="49"/>
  <c r="T32" i="49"/>
  <c r="T33" i="49"/>
  <c r="T34" i="49"/>
  <c r="T35" i="49"/>
  <c r="T36" i="49"/>
  <c r="T37" i="49"/>
  <c r="T38" i="49"/>
  <c r="T39" i="49"/>
  <c r="T40" i="49"/>
  <c r="T41" i="49"/>
  <c r="T42" i="49"/>
  <c r="T43" i="49"/>
  <c r="T44" i="49"/>
  <c r="T45" i="49"/>
  <c r="T46" i="49"/>
  <c r="T47" i="49"/>
  <c r="T48" i="49"/>
  <c r="T49" i="49"/>
  <c r="T50" i="49"/>
  <c r="T51" i="49"/>
  <c r="T52" i="49"/>
  <c r="T53" i="49"/>
  <c r="T54" i="49"/>
  <c r="T55" i="49"/>
  <c r="T56" i="49"/>
  <c r="T57" i="49"/>
  <c r="T58" i="49"/>
  <c r="T59" i="49"/>
  <c r="T60" i="49"/>
  <c r="T61" i="49"/>
  <c r="T62" i="49"/>
  <c r="T63" i="49"/>
  <c r="T64" i="49"/>
  <c r="T65" i="49"/>
  <c r="T66" i="49"/>
  <c r="T67" i="49"/>
  <c r="T68" i="49"/>
  <c r="T69" i="49"/>
  <c r="T70" i="49"/>
  <c r="T71" i="49"/>
  <c r="T72" i="49"/>
  <c r="T73" i="49"/>
  <c r="T74" i="49"/>
  <c r="T75" i="49"/>
  <c r="T76" i="49"/>
  <c r="T77" i="49"/>
  <c r="T78" i="49"/>
  <c r="T79" i="49"/>
  <c r="T80" i="49"/>
  <c r="T81" i="49"/>
  <c r="T82" i="49"/>
  <c r="T83" i="49"/>
  <c r="T84" i="49"/>
  <c r="T85" i="49"/>
  <c r="T86" i="49"/>
  <c r="T87" i="49"/>
  <c r="T88" i="49"/>
  <c r="T89" i="49"/>
  <c r="T90" i="49"/>
  <c r="T91" i="49"/>
  <c r="T92" i="49"/>
  <c r="T93" i="49"/>
  <c r="T94" i="49"/>
  <c r="T95" i="49"/>
  <c r="T96" i="49"/>
  <c r="T97" i="49"/>
  <c r="T98" i="49"/>
  <c r="T99" i="49"/>
  <c r="T100" i="49"/>
  <c r="T101" i="49"/>
  <c r="T102" i="49"/>
  <c r="T103" i="49"/>
  <c r="T104" i="49"/>
  <c r="T105" i="49"/>
  <c r="T106" i="49"/>
  <c r="T107" i="49"/>
  <c r="T108" i="49"/>
  <c r="T109" i="49"/>
  <c r="T110" i="49"/>
  <c r="T111" i="49"/>
  <c r="T112" i="49"/>
  <c r="T113" i="49"/>
  <c r="T114" i="49"/>
  <c r="T115" i="49"/>
  <c r="T116" i="49"/>
  <c r="T117" i="49"/>
  <c r="T118" i="49"/>
  <c r="T119" i="49"/>
  <c r="T120" i="49"/>
  <c r="T121" i="49"/>
  <c r="T122" i="49"/>
  <c r="T123" i="49"/>
  <c r="T124" i="49"/>
  <c r="T125" i="49"/>
  <c r="T126" i="49"/>
  <c r="T127" i="49"/>
  <c r="T128" i="49"/>
  <c r="T129" i="49"/>
  <c r="T130" i="49"/>
  <c r="T131" i="49"/>
  <c r="T132" i="49"/>
  <c r="T133" i="49"/>
  <c r="T134" i="49"/>
  <c r="T135" i="49"/>
  <c r="T136" i="49"/>
  <c r="T137" i="49"/>
  <c r="T138" i="49"/>
  <c r="T139" i="49"/>
  <c r="T140" i="49"/>
  <c r="T141" i="49"/>
  <c r="T142" i="49"/>
  <c r="T143" i="49"/>
  <c r="T144" i="49"/>
  <c r="T145" i="49"/>
  <c r="T146" i="49"/>
  <c r="T147" i="49"/>
  <c r="T148" i="49"/>
  <c r="T149" i="49"/>
  <c r="T150" i="49"/>
  <c r="T151" i="49"/>
  <c r="T152" i="49"/>
  <c r="T153" i="49"/>
  <c r="T154" i="49"/>
  <c r="T155" i="49"/>
  <c r="T156" i="49"/>
  <c r="T157" i="49"/>
  <c r="T158" i="49"/>
  <c r="T159" i="49"/>
  <c r="T160" i="49"/>
  <c r="T161" i="49"/>
  <c r="T162" i="49"/>
  <c r="T163" i="49"/>
  <c r="T164" i="49"/>
  <c r="T165" i="49"/>
  <c r="T166" i="49"/>
  <c r="T167" i="49"/>
  <c r="T168" i="49"/>
  <c r="T169" i="49"/>
  <c r="T170" i="49"/>
  <c r="T171" i="49"/>
  <c r="T172" i="49"/>
  <c r="T173" i="49"/>
  <c r="T174" i="49"/>
  <c r="T175" i="49"/>
  <c r="T176" i="49"/>
  <c r="T177" i="49"/>
  <c r="T178" i="49"/>
  <c r="T179" i="49"/>
  <c r="T180" i="49"/>
  <c r="T181" i="49"/>
  <c r="T182" i="49"/>
  <c r="T183" i="49"/>
  <c r="T184" i="49"/>
  <c r="T185" i="49"/>
  <c r="T186" i="49"/>
  <c r="T187" i="49"/>
  <c r="T188" i="49"/>
  <c r="T189" i="49"/>
  <c r="T190" i="49"/>
  <c r="T191" i="49"/>
  <c r="T192" i="49"/>
  <c r="T193" i="49"/>
  <c r="T194" i="49"/>
  <c r="T195" i="49"/>
  <c r="T196" i="49"/>
  <c r="T197" i="49"/>
  <c r="T198" i="49"/>
  <c r="T199" i="49"/>
  <c r="T200" i="49"/>
  <c r="T201" i="49"/>
  <c r="T202" i="49"/>
  <c r="T203" i="49"/>
  <c r="T204" i="49"/>
  <c r="T205" i="49"/>
  <c r="T206" i="49"/>
  <c r="T207" i="49"/>
  <c r="T208" i="49"/>
  <c r="T209" i="49"/>
  <c r="T210" i="49"/>
  <c r="T211" i="49"/>
  <c r="T212" i="49"/>
  <c r="T213" i="49"/>
  <c r="T214" i="49"/>
  <c r="T215" i="49"/>
  <c r="T216" i="49"/>
  <c r="T217" i="49"/>
  <c r="T218" i="49"/>
  <c r="T219" i="49"/>
  <c r="T220" i="49"/>
  <c r="T221" i="49"/>
  <c r="T222" i="49"/>
  <c r="T223" i="49"/>
  <c r="T224" i="49"/>
  <c r="T225" i="49"/>
  <c r="T226" i="49"/>
  <c r="T227" i="49"/>
  <c r="T228" i="49"/>
  <c r="T229" i="49"/>
  <c r="T230" i="49"/>
  <c r="T231" i="49"/>
  <c r="T232" i="49"/>
  <c r="T233" i="49"/>
  <c r="T234" i="49"/>
  <c r="T235" i="49"/>
  <c r="T236" i="49"/>
  <c r="T237" i="49"/>
  <c r="T238" i="49"/>
  <c r="T239" i="49"/>
  <c r="T240" i="49"/>
  <c r="T241" i="49"/>
  <c r="T242" i="49"/>
  <c r="T243" i="49"/>
  <c r="T244" i="49"/>
  <c r="T245" i="49"/>
  <c r="T246" i="49"/>
  <c r="T247" i="49"/>
  <c r="T248" i="49"/>
  <c r="T249" i="49"/>
  <c r="T250" i="49"/>
  <c r="T251" i="49"/>
  <c r="T252" i="49"/>
  <c r="T253" i="49"/>
  <c r="T254" i="49"/>
  <c r="T255" i="49"/>
  <c r="T256" i="49"/>
  <c r="T257" i="49"/>
  <c r="T258" i="49"/>
  <c r="T259" i="49"/>
  <c r="T260" i="49"/>
  <c r="T261" i="49"/>
  <c r="T262" i="49"/>
  <c r="T263" i="49"/>
  <c r="T264" i="49"/>
  <c r="T265" i="49"/>
  <c r="T266" i="49"/>
  <c r="T267" i="49"/>
  <c r="T268" i="49"/>
  <c r="T269" i="49"/>
  <c r="T270" i="49"/>
  <c r="T271" i="49"/>
  <c r="T272" i="49"/>
  <c r="T273" i="49"/>
  <c r="T274" i="49"/>
  <c r="T275" i="49"/>
  <c r="T276" i="49"/>
  <c r="T277" i="49"/>
  <c r="T278" i="49"/>
  <c r="T279" i="49"/>
  <c r="T280" i="49"/>
  <c r="T281" i="49"/>
  <c r="T282" i="49"/>
  <c r="T283" i="49"/>
  <c r="T284" i="49"/>
  <c r="T285" i="49"/>
  <c r="T286" i="49"/>
  <c r="T287" i="49"/>
  <c r="T288" i="49"/>
  <c r="T289" i="49"/>
  <c r="T290" i="49"/>
  <c r="T291" i="49"/>
  <c r="T292" i="49"/>
  <c r="T293" i="49"/>
  <c r="T294" i="49"/>
  <c r="T295" i="49"/>
  <c r="T296" i="49"/>
  <c r="T297" i="49"/>
  <c r="T298" i="49"/>
  <c r="T299" i="49"/>
  <c r="T300" i="49"/>
  <c r="T301" i="49"/>
  <c r="T302" i="49"/>
  <c r="T303" i="49"/>
  <c r="T304" i="49"/>
  <c r="T305" i="49"/>
  <c r="T306" i="49"/>
  <c r="T307" i="49"/>
  <c r="T308" i="49"/>
  <c r="T309" i="49"/>
  <c r="T310" i="49"/>
  <c r="T311" i="49"/>
  <c r="T312" i="49"/>
  <c r="T313" i="49"/>
  <c r="T314" i="49"/>
  <c r="T315" i="49"/>
  <c r="T316" i="49"/>
  <c r="T317" i="49"/>
  <c r="T318" i="49"/>
  <c r="T319" i="49"/>
  <c r="T320" i="49"/>
  <c r="T321" i="49"/>
  <c r="T322" i="49"/>
  <c r="T323" i="49"/>
  <c r="T324" i="49"/>
  <c r="T325" i="49"/>
  <c r="T326" i="49"/>
  <c r="T327" i="49"/>
  <c r="T328" i="49"/>
  <c r="T329" i="49"/>
  <c r="T330" i="49"/>
  <c r="T331" i="49"/>
  <c r="T332" i="49"/>
  <c r="T333" i="49"/>
  <c r="T334" i="49"/>
  <c r="T335" i="49"/>
  <c r="T336" i="49"/>
  <c r="T337" i="49"/>
  <c r="T338" i="49"/>
  <c r="T339" i="49"/>
  <c r="T340" i="49"/>
  <c r="T341" i="49"/>
  <c r="T342" i="49"/>
  <c r="T343" i="49"/>
  <c r="T344" i="49"/>
  <c r="T345" i="49"/>
  <c r="T346" i="49"/>
  <c r="T347" i="49"/>
  <c r="T348" i="49"/>
  <c r="T349" i="49"/>
  <c r="T350" i="49"/>
  <c r="T351" i="49"/>
  <c r="T352" i="49"/>
  <c r="T353" i="49"/>
  <c r="T354" i="49"/>
  <c r="T355" i="49"/>
  <c r="T356" i="49"/>
  <c r="T357" i="49"/>
  <c r="T358" i="49"/>
  <c r="T359" i="49"/>
  <c r="T360" i="49"/>
  <c r="T361" i="49"/>
  <c r="T362" i="49"/>
  <c r="T363" i="49"/>
  <c r="T364" i="49"/>
  <c r="T365" i="49"/>
  <c r="T366" i="49"/>
  <c r="T367" i="49"/>
  <c r="T368" i="49"/>
  <c r="T369" i="49"/>
  <c r="T370" i="49"/>
  <c r="T371" i="49"/>
  <c r="T372" i="49"/>
  <c r="T373" i="49"/>
  <c r="T374" i="49"/>
  <c r="T375" i="49"/>
  <c r="T376" i="49"/>
  <c r="T377" i="49"/>
  <c r="T378" i="49"/>
  <c r="T379" i="49"/>
  <c r="T380" i="49"/>
  <c r="T381" i="49"/>
  <c r="T382" i="49"/>
  <c r="T383" i="49"/>
  <c r="T384" i="49"/>
  <c r="T385" i="49"/>
  <c r="T386" i="49"/>
  <c r="T387" i="49"/>
  <c r="T388" i="49"/>
  <c r="T389" i="49"/>
  <c r="T390" i="49"/>
  <c r="T391" i="49"/>
  <c r="T392" i="49"/>
  <c r="T393" i="49"/>
  <c r="T394" i="49"/>
  <c r="T395" i="49"/>
  <c r="T396" i="49"/>
  <c r="T397" i="49"/>
  <c r="T398" i="49"/>
  <c r="T399" i="49"/>
  <c r="T400" i="49"/>
  <c r="L15" i="49"/>
  <c r="L21" i="49"/>
  <c r="L27" i="49"/>
  <c r="L33" i="49"/>
  <c r="L39" i="49"/>
  <c r="L45" i="49"/>
  <c r="L51" i="49"/>
  <c r="L57" i="49"/>
  <c r="L63" i="49"/>
  <c r="L69" i="49"/>
  <c r="L75" i="49"/>
  <c r="L81" i="49"/>
  <c r="L87" i="49"/>
  <c r="L93" i="49"/>
  <c r="L99" i="49"/>
  <c r="L105" i="49"/>
  <c r="L111" i="49"/>
  <c r="L117" i="49"/>
  <c r="L123" i="49"/>
  <c r="L129" i="49"/>
  <c r="L135" i="49"/>
  <c r="L141" i="49"/>
  <c r="L147" i="49"/>
  <c r="L153" i="49"/>
  <c r="L159" i="49"/>
  <c r="L165" i="49"/>
  <c r="L171" i="49"/>
  <c r="L177" i="49"/>
  <c r="L183" i="49"/>
  <c r="L189" i="49"/>
  <c r="L195" i="49"/>
  <c r="L201" i="49"/>
  <c r="L207" i="49"/>
  <c r="L213" i="49"/>
  <c r="L219" i="49"/>
  <c r="L225" i="49"/>
  <c r="L231" i="49"/>
  <c r="L237" i="49"/>
  <c r="L243" i="49"/>
  <c r="L249" i="49"/>
  <c r="L255" i="49"/>
  <c r="L261" i="49"/>
  <c r="L267" i="49"/>
  <c r="L273" i="49"/>
  <c r="L279" i="49"/>
  <c r="L285" i="49"/>
  <c r="L291" i="49"/>
  <c r="L297" i="49"/>
  <c r="L303" i="49"/>
  <c r="L309" i="49"/>
  <c r="L315" i="49"/>
  <c r="L321" i="49"/>
  <c r="L327" i="49"/>
  <c r="L333" i="49"/>
  <c r="L339" i="49"/>
  <c r="L351" i="49"/>
  <c r="L363" i="49"/>
  <c r="L369" i="49"/>
  <c r="L375" i="49"/>
  <c r="L381" i="49"/>
  <c r="L387" i="49"/>
  <c r="L399" i="49"/>
  <c r="R400" i="49"/>
  <c r="R399" i="49"/>
  <c r="R398" i="49"/>
  <c r="R397" i="49"/>
  <c r="R396" i="49"/>
  <c r="R395" i="49"/>
  <c r="R394" i="49"/>
  <c r="R393" i="49"/>
  <c r="R392" i="49"/>
  <c r="R391" i="49"/>
  <c r="R390" i="49"/>
  <c r="R389" i="49"/>
  <c r="R388" i="49"/>
  <c r="R387" i="49"/>
  <c r="R386" i="49"/>
  <c r="R385" i="49"/>
  <c r="R384" i="49"/>
  <c r="R383" i="49"/>
  <c r="R382" i="49"/>
  <c r="R381" i="49"/>
  <c r="R380" i="49"/>
  <c r="R379" i="49"/>
  <c r="R378" i="49"/>
  <c r="R377" i="49"/>
  <c r="R376" i="49"/>
  <c r="R375" i="49"/>
  <c r="R374" i="49"/>
  <c r="R373" i="49"/>
  <c r="R372" i="49"/>
  <c r="R371" i="49"/>
  <c r="R370" i="49"/>
  <c r="R369" i="49"/>
  <c r="R368" i="49"/>
  <c r="R367" i="49"/>
  <c r="R366" i="49"/>
  <c r="R365" i="49"/>
  <c r="R364" i="49"/>
  <c r="R363" i="49"/>
  <c r="R362" i="49"/>
  <c r="R361" i="49"/>
  <c r="R360" i="49"/>
  <c r="R359" i="49"/>
  <c r="R358" i="49"/>
  <c r="R357" i="49"/>
  <c r="R356" i="49"/>
  <c r="R355" i="49"/>
  <c r="R354" i="49"/>
  <c r="R353" i="49"/>
  <c r="R352" i="49"/>
  <c r="R351" i="49"/>
  <c r="R350" i="49"/>
  <c r="R349" i="49"/>
  <c r="R348" i="49"/>
  <c r="R347" i="49"/>
  <c r="R346" i="49"/>
  <c r="R345" i="49"/>
  <c r="R344" i="49"/>
  <c r="R343" i="49"/>
  <c r="R342" i="49"/>
  <c r="R341" i="49"/>
  <c r="R340" i="49"/>
  <c r="R339" i="49"/>
  <c r="R338" i="49"/>
  <c r="R337" i="49"/>
  <c r="R336" i="49"/>
  <c r="R335" i="49"/>
  <c r="R334" i="49"/>
  <c r="R333" i="49"/>
  <c r="R332" i="49"/>
  <c r="R331" i="49"/>
  <c r="R330" i="49"/>
  <c r="R329" i="49"/>
  <c r="R328" i="49"/>
  <c r="R327" i="49"/>
  <c r="R326" i="49"/>
  <c r="R325" i="49"/>
  <c r="R324" i="49"/>
  <c r="R323" i="49"/>
  <c r="R322" i="49"/>
  <c r="R321" i="49"/>
  <c r="R320" i="49"/>
  <c r="R319" i="49"/>
  <c r="R318" i="49"/>
  <c r="R317" i="49"/>
  <c r="R316" i="49"/>
  <c r="R315" i="49"/>
  <c r="R314" i="49"/>
  <c r="R313" i="49"/>
  <c r="R312" i="49"/>
  <c r="R311" i="49"/>
  <c r="R310" i="49"/>
  <c r="R309" i="49"/>
  <c r="R308" i="49"/>
  <c r="R307" i="49"/>
  <c r="R306" i="49"/>
  <c r="R305" i="49"/>
  <c r="R304" i="49"/>
  <c r="R303" i="49"/>
  <c r="R302" i="49"/>
  <c r="R301" i="49"/>
  <c r="R300" i="49"/>
  <c r="R299" i="49"/>
  <c r="R298" i="49"/>
  <c r="R297" i="49"/>
  <c r="R296" i="49"/>
  <c r="R295" i="49"/>
  <c r="R294" i="49"/>
  <c r="R293" i="49"/>
  <c r="R292" i="49"/>
  <c r="R291" i="49"/>
  <c r="R290" i="49"/>
  <c r="R289" i="49"/>
  <c r="R288" i="49"/>
  <c r="R287" i="49"/>
  <c r="R286" i="49"/>
  <c r="R285" i="49"/>
  <c r="R284" i="49"/>
  <c r="R283" i="49"/>
  <c r="R282" i="49"/>
  <c r="R281" i="49"/>
  <c r="R280" i="49"/>
  <c r="R279" i="49"/>
  <c r="R278" i="49"/>
  <c r="R277" i="49"/>
  <c r="R276" i="49"/>
  <c r="R275" i="49"/>
  <c r="R274" i="49"/>
  <c r="R273" i="49"/>
  <c r="R272" i="49"/>
  <c r="R271" i="49"/>
  <c r="R270" i="49"/>
  <c r="R269" i="49"/>
  <c r="R268" i="49"/>
  <c r="R267" i="49"/>
  <c r="R266" i="49"/>
  <c r="R265" i="49"/>
  <c r="R264" i="49"/>
  <c r="R263" i="49"/>
  <c r="R262" i="49"/>
  <c r="R261" i="49"/>
  <c r="R260" i="49"/>
  <c r="R259" i="49"/>
  <c r="R258" i="49"/>
  <c r="R257" i="49"/>
  <c r="R256" i="49"/>
  <c r="R255" i="49"/>
  <c r="R254" i="49"/>
  <c r="R253" i="49"/>
  <c r="R252" i="49"/>
  <c r="R251" i="49"/>
  <c r="R250" i="49"/>
  <c r="R249" i="49"/>
  <c r="R248" i="49"/>
  <c r="R247" i="49"/>
  <c r="R246" i="49"/>
  <c r="R245" i="49"/>
  <c r="R244" i="49"/>
  <c r="R243" i="49"/>
  <c r="R242" i="49"/>
  <c r="R241" i="49"/>
  <c r="R240" i="49"/>
  <c r="R239" i="49"/>
  <c r="R238" i="49"/>
  <c r="R237" i="49"/>
  <c r="R236" i="49"/>
  <c r="R235" i="49"/>
  <c r="R234" i="49"/>
  <c r="R233" i="49"/>
  <c r="R232" i="49"/>
  <c r="R231" i="49"/>
  <c r="R230" i="49"/>
  <c r="R229" i="49"/>
  <c r="R228" i="49"/>
  <c r="R227" i="49"/>
  <c r="R226" i="49"/>
  <c r="R225" i="49"/>
  <c r="R224" i="49"/>
  <c r="R223" i="49"/>
  <c r="R222" i="49"/>
  <c r="R221" i="49"/>
  <c r="R220" i="49"/>
  <c r="R219" i="49"/>
  <c r="R218" i="49"/>
  <c r="R217" i="49"/>
  <c r="R216" i="49"/>
  <c r="R215" i="49"/>
  <c r="R214" i="49"/>
  <c r="R213" i="49"/>
  <c r="R212" i="49"/>
  <c r="R211" i="49"/>
  <c r="R210" i="49"/>
  <c r="R209" i="49"/>
  <c r="R208" i="49"/>
  <c r="R207" i="49"/>
  <c r="R206" i="49"/>
  <c r="R205" i="49"/>
  <c r="R204" i="49"/>
  <c r="R203" i="49"/>
  <c r="R202" i="49"/>
  <c r="R201" i="49"/>
  <c r="R200" i="49"/>
  <c r="R199" i="49"/>
  <c r="R198" i="49"/>
  <c r="R197" i="49"/>
  <c r="R196" i="49"/>
  <c r="R195" i="49"/>
  <c r="R194" i="49"/>
  <c r="R193" i="49"/>
  <c r="R192" i="49"/>
  <c r="R191" i="49"/>
  <c r="R190" i="49"/>
  <c r="R189" i="49"/>
  <c r="R188" i="49"/>
  <c r="R187" i="49"/>
  <c r="R186" i="49"/>
  <c r="R185" i="49"/>
  <c r="R184" i="49"/>
  <c r="R183" i="49"/>
  <c r="R182" i="49"/>
  <c r="R181" i="49"/>
  <c r="R180" i="49"/>
  <c r="R179" i="49"/>
  <c r="R178" i="49"/>
  <c r="R177" i="49"/>
  <c r="R176" i="49"/>
  <c r="R175" i="49"/>
  <c r="R174" i="49"/>
  <c r="R173" i="49"/>
  <c r="R172" i="49"/>
  <c r="R171" i="49"/>
  <c r="R170" i="49"/>
  <c r="R169" i="49"/>
  <c r="R168" i="49"/>
  <c r="R167" i="49"/>
  <c r="R166" i="49"/>
  <c r="R165" i="49"/>
  <c r="R164" i="49"/>
  <c r="R163" i="49"/>
  <c r="R162" i="49"/>
  <c r="R161" i="49"/>
  <c r="R160" i="49"/>
  <c r="R159" i="49"/>
  <c r="R158" i="49"/>
  <c r="R157" i="49"/>
  <c r="R156" i="49"/>
  <c r="R155" i="49"/>
  <c r="R154" i="49"/>
  <c r="R153" i="49"/>
  <c r="R152" i="49"/>
  <c r="R151" i="49"/>
  <c r="R150" i="49"/>
  <c r="R149" i="49"/>
  <c r="R148" i="49"/>
  <c r="R147" i="49"/>
  <c r="R146" i="49"/>
  <c r="R145" i="49"/>
  <c r="R144" i="49"/>
  <c r="R143" i="49"/>
  <c r="R142" i="49"/>
  <c r="R141" i="49"/>
  <c r="R140" i="49"/>
  <c r="R139" i="49"/>
  <c r="R138" i="49"/>
  <c r="R137" i="49"/>
  <c r="R136" i="49"/>
  <c r="R135" i="49"/>
  <c r="R134" i="49"/>
  <c r="R133" i="49"/>
  <c r="R132" i="49"/>
  <c r="R131" i="49"/>
  <c r="R130" i="49"/>
  <c r="R129" i="49"/>
  <c r="R128" i="49"/>
  <c r="R127" i="49"/>
  <c r="R126" i="49"/>
  <c r="R125" i="49"/>
  <c r="R124" i="49"/>
  <c r="R123" i="49"/>
  <c r="R122" i="49"/>
  <c r="R121" i="49"/>
  <c r="R120" i="49"/>
  <c r="R119" i="49"/>
  <c r="R118" i="49"/>
  <c r="R117" i="49"/>
  <c r="R116" i="49"/>
  <c r="R115" i="49"/>
  <c r="R114" i="49"/>
  <c r="R113" i="49"/>
  <c r="R112" i="49"/>
  <c r="R111" i="49"/>
  <c r="R110" i="49"/>
  <c r="R109" i="49"/>
  <c r="R108" i="49"/>
  <c r="R107" i="49"/>
  <c r="R106" i="49"/>
  <c r="R105" i="49"/>
  <c r="R104" i="49"/>
  <c r="R103" i="49"/>
  <c r="R102" i="49"/>
  <c r="R101" i="49"/>
  <c r="R100" i="49"/>
  <c r="R99" i="49"/>
  <c r="R98" i="49"/>
  <c r="R97" i="49"/>
  <c r="R96" i="49"/>
  <c r="R95" i="49"/>
  <c r="R94" i="49"/>
  <c r="R93" i="49"/>
  <c r="R92" i="49"/>
  <c r="R91" i="49"/>
  <c r="R90" i="49"/>
  <c r="R89" i="49"/>
  <c r="R88" i="49"/>
  <c r="R87" i="49"/>
  <c r="R86" i="49"/>
  <c r="R85" i="49"/>
  <c r="R84" i="49"/>
  <c r="R83" i="49"/>
  <c r="R82" i="49"/>
  <c r="R81" i="49"/>
  <c r="R80" i="49"/>
  <c r="R79" i="49"/>
  <c r="R78" i="49"/>
  <c r="R77" i="49"/>
  <c r="R76" i="49"/>
  <c r="R75" i="49"/>
  <c r="R74" i="49"/>
  <c r="R73" i="49"/>
  <c r="R72" i="49"/>
  <c r="R71" i="49"/>
  <c r="R70" i="49"/>
  <c r="R69" i="49"/>
  <c r="R68" i="49"/>
  <c r="R67" i="49"/>
  <c r="R66" i="49"/>
  <c r="R65" i="49"/>
  <c r="R64" i="49"/>
  <c r="R63" i="49"/>
  <c r="R62" i="49"/>
  <c r="R61" i="49"/>
  <c r="R60" i="49"/>
  <c r="R59" i="49"/>
  <c r="R58" i="49"/>
  <c r="R57" i="49"/>
  <c r="R56" i="49"/>
  <c r="R55" i="49"/>
  <c r="R54" i="49"/>
  <c r="R53" i="49"/>
  <c r="R52" i="49"/>
  <c r="R51" i="49"/>
  <c r="R50" i="49"/>
  <c r="R49" i="49"/>
  <c r="R48" i="49"/>
  <c r="R47" i="49"/>
  <c r="R46" i="49"/>
  <c r="R45" i="49"/>
  <c r="R44" i="49"/>
  <c r="R43" i="49"/>
  <c r="R42" i="49"/>
  <c r="R41" i="49"/>
  <c r="R40" i="49"/>
  <c r="R39" i="49"/>
  <c r="R38" i="49"/>
  <c r="R37" i="49"/>
  <c r="R36" i="49"/>
  <c r="R35" i="49"/>
  <c r="R34" i="49"/>
  <c r="R33" i="49"/>
  <c r="R32" i="49"/>
  <c r="R31" i="49"/>
  <c r="R30" i="49"/>
  <c r="R29" i="49"/>
  <c r="R28" i="49"/>
  <c r="R27" i="49"/>
  <c r="R26" i="49"/>
  <c r="R25" i="49"/>
  <c r="R24" i="49"/>
  <c r="R23" i="49"/>
  <c r="R22" i="49"/>
  <c r="R21" i="49"/>
  <c r="R20" i="49"/>
  <c r="R19" i="49"/>
  <c r="R18" i="49"/>
  <c r="R17" i="49"/>
  <c r="R16" i="49"/>
  <c r="R15" i="49"/>
  <c r="R14" i="49"/>
  <c r="AB10" i="49"/>
  <c r="AA10" i="49"/>
  <c r="X6" i="49"/>
  <c r="X5" i="49" s="1"/>
  <c r="X4" i="49" s="1"/>
  <c r="L395" i="49" l="1"/>
  <c r="S395" i="49" s="1"/>
  <c r="Y395" i="49" s="1"/>
  <c r="Z395" i="49" s="1"/>
  <c r="L383" i="49"/>
  <c r="L371" i="49"/>
  <c r="L359" i="49"/>
  <c r="S359" i="49" s="1"/>
  <c r="Y359" i="49" s="1"/>
  <c r="Z359" i="49" s="1"/>
  <c r="L347" i="49"/>
  <c r="S347" i="49" s="1"/>
  <c r="Y347" i="49" s="1"/>
  <c r="Z347" i="49" s="1"/>
  <c r="L335" i="49"/>
  <c r="S335" i="49" s="1"/>
  <c r="Y335" i="49" s="1"/>
  <c r="Z335" i="49" s="1"/>
  <c r="L323" i="49"/>
  <c r="S323" i="49" s="1"/>
  <c r="Y323" i="49" s="1"/>
  <c r="Z323" i="49" s="1"/>
  <c r="L311" i="49"/>
  <c r="S311" i="49" s="1"/>
  <c r="Y311" i="49" s="1"/>
  <c r="Z311" i="49" s="1"/>
  <c r="L299" i="49"/>
  <c r="S299" i="49" s="1"/>
  <c r="Y299" i="49" s="1"/>
  <c r="Z299" i="49" s="1"/>
  <c r="L287" i="49"/>
  <c r="S287" i="49" s="1"/>
  <c r="Y287" i="49" s="1"/>
  <c r="Z287" i="49" s="1"/>
  <c r="L275" i="49"/>
  <c r="S275" i="49" s="1"/>
  <c r="Y275" i="49" s="1"/>
  <c r="Z275" i="49" s="1"/>
  <c r="L263" i="49"/>
  <c r="S263" i="49" s="1"/>
  <c r="Y263" i="49" s="1"/>
  <c r="Z263" i="49" s="1"/>
  <c r="L251" i="49"/>
  <c r="L239" i="49"/>
  <c r="L227" i="49"/>
  <c r="S227" i="49" s="1"/>
  <c r="Y227" i="49" s="1"/>
  <c r="Z227" i="49" s="1"/>
  <c r="L215" i="49"/>
  <c r="S215" i="49" s="1"/>
  <c r="Y215" i="49" s="1"/>
  <c r="Z215" i="49" s="1"/>
  <c r="L203" i="49"/>
  <c r="S203" i="49" s="1"/>
  <c r="Y203" i="49" s="1"/>
  <c r="Z203" i="49" s="1"/>
  <c r="L191" i="49"/>
  <c r="S191" i="49" s="1"/>
  <c r="Y191" i="49" s="1"/>
  <c r="Z191" i="49" s="1"/>
  <c r="L179" i="49"/>
  <c r="S179" i="49" s="1"/>
  <c r="Y179" i="49" s="1"/>
  <c r="Z179" i="49" s="1"/>
  <c r="L167" i="49"/>
  <c r="S167" i="49" s="1"/>
  <c r="Y167" i="49" s="1"/>
  <c r="Z167" i="49" s="1"/>
  <c r="L155" i="49"/>
  <c r="S155" i="49" s="1"/>
  <c r="Y155" i="49" s="1"/>
  <c r="Z155" i="49" s="1"/>
  <c r="L143" i="49"/>
  <c r="S143" i="49" s="1"/>
  <c r="Y143" i="49" s="1"/>
  <c r="Z143" i="49" s="1"/>
  <c r="L131" i="49"/>
  <c r="S131" i="49" s="1"/>
  <c r="Y131" i="49" s="1"/>
  <c r="Z131" i="49" s="1"/>
  <c r="L119" i="49"/>
  <c r="S119" i="49" s="1"/>
  <c r="Y119" i="49" s="1"/>
  <c r="Z119" i="49" s="1"/>
  <c r="L107" i="49"/>
  <c r="S107" i="49" s="1"/>
  <c r="Y107" i="49" s="1"/>
  <c r="Z107" i="49" s="1"/>
  <c r="L95" i="49"/>
  <c r="L83" i="49"/>
  <c r="S83" i="49" s="1"/>
  <c r="Y83" i="49" s="1"/>
  <c r="Z83" i="49" s="1"/>
  <c r="L71" i="49"/>
  <c r="S71" i="49" s="1"/>
  <c r="Y71" i="49" s="1"/>
  <c r="Z71" i="49" s="1"/>
  <c r="L59" i="49"/>
  <c r="S59" i="49" s="1"/>
  <c r="Y59" i="49" s="1"/>
  <c r="Z59" i="49" s="1"/>
  <c r="L47" i="49"/>
  <c r="S47" i="49" s="1"/>
  <c r="Y47" i="49" s="1"/>
  <c r="Z47" i="49" s="1"/>
  <c r="L35" i="49"/>
  <c r="S35" i="49" s="1"/>
  <c r="Y35" i="49" s="1"/>
  <c r="Z35" i="49" s="1"/>
  <c r="L23" i="49"/>
  <c r="S23" i="49" s="1"/>
  <c r="Y23" i="49" s="1"/>
  <c r="Z23" i="49" s="1"/>
  <c r="L394" i="49"/>
  <c r="S394" i="49" s="1"/>
  <c r="Y394" i="49" s="1"/>
  <c r="Z394" i="49" s="1"/>
  <c r="L382" i="49"/>
  <c r="S382" i="49" s="1"/>
  <c r="Y382" i="49" s="1"/>
  <c r="Z382" i="49" s="1"/>
  <c r="L370" i="49"/>
  <c r="S370" i="49" s="1"/>
  <c r="Y370" i="49" s="1"/>
  <c r="Z370" i="49" s="1"/>
  <c r="L358" i="49"/>
  <c r="S358" i="49" s="1"/>
  <c r="Y358" i="49" s="1"/>
  <c r="Z358" i="49" s="1"/>
  <c r="L346" i="49"/>
  <c r="S346" i="49" s="1"/>
  <c r="Y346" i="49" s="1"/>
  <c r="Z346" i="49" s="1"/>
  <c r="L334" i="49"/>
  <c r="L322" i="49"/>
  <c r="S322" i="49" s="1"/>
  <c r="Y322" i="49" s="1"/>
  <c r="Z322" i="49" s="1"/>
  <c r="L310" i="49"/>
  <c r="S310" i="49" s="1"/>
  <c r="Y310" i="49" s="1"/>
  <c r="Z310" i="49" s="1"/>
  <c r="L298" i="49"/>
  <c r="S298" i="49" s="1"/>
  <c r="Y298" i="49" s="1"/>
  <c r="Z298" i="49" s="1"/>
  <c r="L286" i="49"/>
  <c r="S286" i="49" s="1"/>
  <c r="Y286" i="49" s="1"/>
  <c r="Z286" i="49" s="1"/>
  <c r="L274" i="49"/>
  <c r="S274" i="49" s="1"/>
  <c r="Y274" i="49" s="1"/>
  <c r="Z274" i="49" s="1"/>
  <c r="L262" i="49"/>
  <c r="S262" i="49" s="1"/>
  <c r="Y262" i="49" s="1"/>
  <c r="Z262" i="49" s="1"/>
  <c r="L250" i="49"/>
  <c r="S250" i="49" s="1"/>
  <c r="Y250" i="49" s="1"/>
  <c r="Z250" i="49" s="1"/>
  <c r="L238" i="49"/>
  <c r="S238" i="49" s="1"/>
  <c r="Y238" i="49" s="1"/>
  <c r="Z238" i="49" s="1"/>
  <c r="L226" i="49"/>
  <c r="S226" i="49" s="1"/>
  <c r="Y226" i="49" s="1"/>
  <c r="Z226" i="49" s="1"/>
  <c r="L214" i="49"/>
  <c r="S214" i="49" s="1"/>
  <c r="Y214" i="49" s="1"/>
  <c r="Z214" i="49" s="1"/>
  <c r="L202" i="49"/>
  <c r="S202" i="49" s="1"/>
  <c r="Y202" i="49" s="1"/>
  <c r="Z202" i="49" s="1"/>
  <c r="L190" i="49"/>
  <c r="L178" i="49"/>
  <c r="S178" i="49" s="1"/>
  <c r="Y178" i="49" s="1"/>
  <c r="Z178" i="49" s="1"/>
  <c r="L166" i="49"/>
  <c r="S166" i="49" s="1"/>
  <c r="Y166" i="49" s="1"/>
  <c r="Z166" i="49" s="1"/>
  <c r="L154" i="49"/>
  <c r="S154" i="49" s="1"/>
  <c r="Y154" i="49" s="1"/>
  <c r="Z154" i="49" s="1"/>
  <c r="L142" i="49"/>
  <c r="S142" i="49" s="1"/>
  <c r="Y142" i="49" s="1"/>
  <c r="Z142" i="49" s="1"/>
  <c r="L130" i="49"/>
  <c r="S130" i="49" s="1"/>
  <c r="Y130" i="49" s="1"/>
  <c r="Z130" i="49" s="1"/>
  <c r="L118" i="49"/>
  <c r="S118" i="49" s="1"/>
  <c r="Y118" i="49" s="1"/>
  <c r="Z118" i="49" s="1"/>
  <c r="L106" i="49"/>
  <c r="S106" i="49" s="1"/>
  <c r="Y106" i="49" s="1"/>
  <c r="Z106" i="49" s="1"/>
  <c r="L94" i="49"/>
  <c r="S94" i="49" s="1"/>
  <c r="Y94" i="49" s="1"/>
  <c r="Z94" i="49" s="1"/>
  <c r="L82" i="49"/>
  <c r="S82" i="49" s="1"/>
  <c r="Y82" i="49" s="1"/>
  <c r="Z82" i="49" s="1"/>
  <c r="L70" i="49"/>
  <c r="S70" i="49" s="1"/>
  <c r="Y70" i="49" s="1"/>
  <c r="Z70" i="49" s="1"/>
  <c r="L58" i="49"/>
  <c r="S58" i="49" s="1"/>
  <c r="Y58" i="49" s="1"/>
  <c r="Z58" i="49" s="1"/>
  <c r="L46" i="49"/>
  <c r="L34" i="49"/>
  <c r="S34" i="49" s="1"/>
  <c r="Y34" i="49" s="1"/>
  <c r="Z34" i="49" s="1"/>
  <c r="L22" i="49"/>
  <c r="S22" i="49" s="1"/>
  <c r="Y22" i="49" s="1"/>
  <c r="Z22" i="49" s="1"/>
  <c r="L392" i="49"/>
  <c r="S392" i="49" s="1"/>
  <c r="Y392" i="49" s="1"/>
  <c r="Z392" i="49" s="1"/>
  <c r="L380" i="49"/>
  <c r="L368" i="49"/>
  <c r="S368" i="49" s="1"/>
  <c r="Y368" i="49" s="1"/>
  <c r="Z368" i="49" s="1"/>
  <c r="L356" i="49"/>
  <c r="S356" i="49" s="1"/>
  <c r="Y356" i="49" s="1"/>
  <c r="Z356" i="49" s="1"/>
  <c r="L344" i="49"/>
  <c r="S344" i="49" s="1"/>
  <c r="Y344" i="49" s="1"/>
  <c r="Z344" i="49" s="1"/>
  <c r="L332" i="49"/>
  <c r="S332" i="49" s="1"/>
  <c r="Y332" i="49" s="1"/>
  <c r="Z332" i="49" s="1"/>
  <c r="L320" i="49"/>
  <c r="S320" i="49" s="1"/>
  <c r="Y320" i="49" s="1"/>
  <c r="Z320" i="49" s="1"/>
  <c r="L308" i="49"/>
  <c r="S308" i="49" s="1"/>
  <c r="Y308" i="49" s="1"/>
  <c r="Z308" i="49" s="1"/>
  <c r="L296" i="49"/>
  <c r="S296" i="49" s="1"/>
  <c r="Y296" i="49" s="1"/>
  <c r="Z296" i="49" s="1"/>
  <c r="L284" i="49"/>
  <c r="L272" i="49"/>
  <c r="S272" i="49" s="1"/>
  <c r="Y272" i="49" s="1"/>
  <c r="Z272" i="49" s="1"/>
  <c r="L260" i="49"/>
  <c r="S260" i="49" s="1"/>
  <c r="Y260" i="49" s="1"/>
  <c r="Z260" i="49" s="1"/>
  <c r="L248" i="49"/>
  <c r="S248" i="49" s="1"/>
  <c r="Y248" i="49" s="1"/>
  <c r="Z248" i="49" s="1"/>
  <c r="L236" i="49"/>
  <c r="S236" i="49" s="1"/>
  <c r="Y236" i="49" s="1"/>
  <c r="Z236" i="49" s="1"/>
  <c r="L224" i="49"/>
  <c r="S224" i="49" s="1"/>
  <c r="Y224" i="49" s="1"/>
  <c r="Z224" i="49" s="1"/>
  <c r="L212" i="49"/>
  <c r="S212" i="49" s="1"/>
  <c r="Y212" i="49" s="1"/>
  <c r="Z212" i="49" s="1"/>
  <c r="L200" i="49"/>
  <c r="S200" i="49" s="1"/>
  <c r="Y200" i="49" s="1"/>
  <c r="Z200" i="49" s="1"/>
  <c r="L188" i="49"/>
  <c r="S188" i="49" s="1"/>
  <c r="Y188" i="49" s="1"/>
  <c r="Z188" i="49" s="1"/>
  <c r="L176" i="49"/>
  <c r="S176" i="49" s="1"/>
  <c r="Y176" i="49" s="1"/>
  <c r="Z176" i="49" s="1"/>
  <c r="L164" i="49"/>
  <c r="S164" i="49" s="1"/>
  <c r="Y164" i="49" s="1"/>
  <c r="Z164" i="49" s="1"/>
  <c r="L152" i="49"/>
  <c r="S152" i="49" s="1"/>
  <c r="Y152" i="49" s="1"/>
  <c r="Z152" i="49" s="1"/>
  <c r="L140" i="49"/>
  <c r="L128" i="49"/>
  <c r="S128" i="49" s="1"/>
  <c r="Y128" i="49" s="1"/>
  <c r="Z128" i="49" s="1"/>
  <c r="L116" i="49"/>
  <c r="S116" i="49" s="1"/>
  <c r="Y116" i="49" s="1"/>
  <c r="Z116" i="49" s="1"/>
  <c r="L104" i="49"/>
  <c r="S104" i="49" s="1"/>
  <c r="Y104" i="49" s="1"/>
  <c r="Z104" i="49" s="1"/>
  <c r="L92" i="49"/>
  <c r="S92" i="49" s="1"/>
  <c r="Y92" i="49" s="1"/>
  <c r="Z92" i="49" s="1"/>
  <c r="L80" i="49"/>
  <c r="S80" i="49" s="1"/>
  <c r="Y80" i="49" s="1"/>
  <c r="Z80" i="49" s="1"/>
  <c r="L68" i="49"/>
  <c r="S68" i="49" s="1"/>
  <c r="Y68" i="49" s="1"/>
  <c r="Z68" i="49" s="1"/>
  <c r="L56" i="49"/>
  <c r="S56" i="49" s="1"/>
  <c r="Y56" i="49" s="1"/>
  <c r="Z56" i="49" s="1"/>
  <c r="L44" i="49"/>
  <c r="S44" i="49" s="1"/>
  <c r="Y44" i="49" s="1"/>
  <c r="Z44" i="49" s="1"/>
  <c r="L32" i="49"/>
  <c r="S32" i="49" s="1"/>
  <c r="Y32" i="49" s="1"/>
  <c r="Z32" i="49" s="1"/>
  <c r="L20" i="49"/>
  <c r="S20" i="49" s="1"/>
  <c r="Y20" i="49" s="1"/>
  <c r="Z20" i="49" s="1"/>
  <c r="L398" i="49"/>
  <c r="S398" i="49" s="1"/>
  <c r="Y398" i="49" s="1"/>
  <c r="Z398" i="49" s="1"/>
  <c r="L386" i="49"/>
  <c r="L374" i="49"/>
  <c r="S374" i="49" s="1"/>
  <c r="Y374" i="49" s="1"/>
  <c r="Z374" i="49" s="1"/>
  <c r="L362" i="49"/>
  <c r="S362" i="49" s="1"/>
  <c r="Y362" i="49" s="1"/>
  <c r="Z362" i="49" s="1"/>
  <c r="L350" i="49"/>
  <c r="S350" i="49" s="1"/>
  <c r="Y350" i="49" s="1"/>
  <c r="Z350" i="49" s="1"/>
  <c r="L338" i="49"/>
  <c r="S338" i="49" s="1"/>
  <c r="Y338" i="49" s="1"/>
  <c r="Z338" i="49" s="1"/>
  <c r="L326" i="49"/>
  <c r="S326" i="49" s="1"/>
  <c r="Y326" i="49" s="1"/>
  <c r="Z326" i="49" s="1"/>
  <c r="L314" i="49"/>
  <c r="S314" i="49" s="1"/>
  <c r="Y314" i="49" s="1"/>
  <c r="Z314" i="49" s="1"/>
  <c r="L302" i="49"/>
  <c r="S302" i="49" s="1"/>
  <c r="Y302" i="49" s="1"/>
  <c r="Z302" i="49" s="1"/>
  <c r="L290" i="49"/>
  <c r="S290" i="49" s="1"/>
  <c r="Y290" i="49" s="1"/>
  <c r="Z290" i="49" s="1"/>
  <c r="L278" i="49"/>
  <c r="S278" i="49" s="1"/>
  <c r="Y278" i="49" s="1"/>
  <c r="Z278" i="49" s="1"/>
  <c r="L266" i="49"/>
  <c r="S266" i="49" s="1"/>
  <c r="Y266" i="49" s="1"/>
  <c r="Z266" i="49" s="1"/>
  <c r="L254" i="49"/>
  <c r="S254" i="49" s="1"/>
  <c r="Y254" i="49" s="1"/>
  <c r="Z254" i="49" s="1"/>
  <c r="L242" i="49"/>
  <c r="L230" i="49"/>
  <c r="S230" i="49" s="1"/>
  <c r="Y230" i="49" s="1"/>
  <c r="Z230" i="49" s="1"/>
  <c r="L218" i="49"/>
  <c r="S218" i="49" s="1"/>
  <c r="Y218" i="49" s="1"/>
  <c r="Z218" i="49" s="1"/>
  <c r="L206" i="49"/>
  <c r="S206" i="49" s="1"/>
  <c r="Y206" i="49" s="1"/>
  <c r="Z206" i="49" s="1"/>
  <c r="L194" i="49"/>
  <c r="S194" i="49" s="1"/>
  <c r="Y194" i="49" s="1"/>
  <c r="Z194" i="49" s="1"/>
  <c r="L182" i="49"/>
  <c r="S182" i="49" s="1"/>
  <c r="Y182" i="49" s="1"/>
  <c r="Z182" i="49" s="1"/>
  <c r="L170" i="49"/>
  <c r="S170" i="49" s="1"/>
  <c r="Y170" i="49" s="1"/>
  <c r="Z170" i="49" s="1"/>
  <c r="L158" i="49"/>
  <c r="S158" i="49" s="1"/>
  <c r="Y158" i="49" s="1"/>
  <c r="Z158" i="49" s="1"/>
  <c r="L146" i="49"/>
  <c r="S146" i="49" s="1"/>
  <c r="Y146" i="49" s="1"/>
  <c r="Z146" i="49" s="1"/>
  <c r="L134" i="49"/>
  <c r="S134" i="49" s="1"/>
  <c r="Y134" i="49" s="1"/>
  <c r="Z134" i="49" s="1"/>
  <c r="L122" i="49"/>
  <c r="S122" i="49" s="1"/>
  <c r="Y122" i="49" s="1"/>
  <c r="Z122" i="49" s="1"/>
  <c r="L110" i="49"/>
  <c r="S110" i="49" s="1"/>
  <c r="Y110" i="49" s="1"/>
  <c r="Z110" i="49" s="1"/>
  <c r="L98" i="49"/>
  <c r="L86" i="49"/>
  <c r="S86" i="49" s="1"/>
  <c r="Y86" i="49" s="1"/>
  <c r="Z86" i="49" s="1"/>
  <c r="L74" i="49"/>
  <c r="S74" i="49" s="1"/>
  <c r="Y74" i="49" s="1"/>
  <c r="Z74" i="49" s="1"/>
  <c r="L62" i="49"/>
  <c r="S62" i="49" s="1"/>
  <c r="Y62" i="49" s="1"/>
  <c r="Z62" i="49" s="1"/>
  <c r="L50" i="49"/>
  <c r="S50" i="49" s="1"/>
  <c r="Y50" i="49" s="1"/>
  <c r="Z50" i="49" s="1"/>
  <c r="L38" i="49"/>
  <c r="S38" i="49" s="1"/>
  <c r="Y38" i="49" s="1"/>
  <c r="Z38" i="49" s="1"/>
  <c r="L26" i="49"/>
  <c r="S26" i="49" s="1"/>
  <c r="Y26" i="49" s="1"/>
  <c r="Z26" i="49" s="1"/>
  <c r="L14" i="49"/>
  <c r="S14" i="49" s="1"/>
  <c r="L397" i="49"/>
  <c r="S397" i="49" s="1"/>
  <c r="Y397" i="49" s="1"/>
  <c r="Z397" i="49" s="1"/>
  <c r="L385" i="49"/>
  <c r="S385" i="49" s="1"/>
  <c r="Y385" i="49" s="1"/>
  <c r="Z385" i="49" s="1"/>
  <c r="L373" i="49"/>
  <c r="S373" i="49" s="1"/>
  <c r="Y373" i="49" s="1"/>
  <c r="Z373" i="49" s="1"/>
  <c r="L361" i="49"/>
  <c r="S361" i="49" s="1"/>
  <c r="Y361" i="49" s="1"/>
  <c r="Z361" i="49" s="1"/>
  <c r="L349" i="49"/>
  <c r="L337" i="49"/>
  <c r="S337" i="49" s="1"/>
  <c r="Y337" i="49" s="1"/>
  <c r="Z337" i="49" s="1"/>
  <c r="L325" i="49"/>
  <c r="S325" i="49" s="1"/>
  <c r="Y325" i="49" s="1"/>
  <c r="Z325" i="49" s="1"/>
  <c r="L313" i="49"/>
  <c r="S313" i="49" s="1"/>
  <c r="Y313" i="49" s="1"/>
  <c r="Z313" i="49" s="1"/>
  <c r="L301" i="49"/>
  <c r="S301" i="49" s="1"/>
  <c r="Y301" i="49" s="1"/>
  <c r="Z301" i="49" s="1"/>
  <c r="L289" i="49"/>
  <c r="S289" i="49" s="1"/>
  <c r="Y289" i="49" s="1"/>
  <c r="Z289" i="49" s="1"/>
  <c r="L277" i="49"/>
  <c r="S277" i="49" s="1"/>
  <c r="Y277" i="49" s="1"/>
  <c r="Z277" i="49" s="1"/>
  <c r="L265" i="49"/>
  <c r="S265" i="49" s="1"/>
  <c r="Y265" i="49" s="1"/>
  <c r="Z265" i="49" s="1"/>
  <c r="L253" i="49"/>
  <c r="S253" i="49" s="1"/>
  <c r="Y253" i="49" s="1"/>
  <c r="Z253" i="49" s="1"/>
  <c r="L241" i="49"/>
  <c r="S241" i="49" s="1"/>
  <c r="Y241" i="49" s="1"/>
  <c r="Z241" i="49" s="1"/>
  <c r="L229" i="49"/>
  <c r="S229" i="49" s="1"/>
  <c r="Y229" i="49" s="1"/>
  <c r="Z229" i="49" s="1"/>
  <c r="L217" i="49"/>
  <c r="S217" i="49" s="1"/>
  <c r="Y217" i="49" s="1"/>
  <c r="Z217" i="49" s="1"/>
  <c r="L205" i="49"/>
  <c r="S205" i="49" s="1"/>
  <c r="Y205" i="49" s="1"/>
  <c r="Z205" i="49" s="1"/>
  <c r="L193" i="49"/>
  <c r="S193" i="49" s="1"/>
  <c r="Y193" i="49" s="1"/>
  <c r="Z193" i="49" s="1"/>
  <c r="L181" i="49"/>
  <c r="S181" i="49" s="1"/>
  <c r="Y181" i="49" s="1"/>
  <c r="Z181" i="49" s="1"/>
  <c r="L169" i="49"/>
  <c r="S169" i="49" s="1"/>
  <c r="Y169" i="49" s="1"/>
  <c r="Z169" i="49" s="1"/>
  <c r="L157" i="49"/>
  <c r="S157" i="49" s="1"/>
  <c r="Y157" i="49" s="1"/>
  <c r="Z157" i="49" s="1"/>
  <c r="L145" i="49"/>
  <c r="S145" i="49" s="1"/>
  <c r="Y145" i="49" s="1"/>
  <c r="Z145" i="49" s="1"/>
  <c r="L133" i="49"/>
  <c r="S133" i="49" s="1"/>
  <c r="Y133" i="49" s="1"/>
  <c r="Z133" i="49" s="1"/>
  <c r="L121" i="49"/>
  <c r="S121" i="49" s="1"/>
  <c r="Y121" i="49" s="1"/>
  <c r="Z121" i="49" s="1"/>
  <c r="L109" i="49"/>
  <c r="S109" i="49" s="1"/>
  <c r="Y109" i="49" s="1"/>
  <c r="Z109" i="49" s="1"/>
  <c r="L97" i="49"/>
  <c r="S97" i="49" s="1"/>
  <c r="Y97" i="49" s="1"/>
  <c r="Z97" i="49" s="1"/>
  <c r="L85" i="49"/>
  <c r="S85" i="49" s="1"/>
  <c r="Y85" i="49" s="1"/>
  <c r="Z85" i="49" s="1"/>
  <c r="L73" i="49"/>
  <c r="S73" i="49" s="1"/>
  <c r="Y73" i="49" s="1"/>
  <c r="Z73" i="49" s="1"/>
  <c r="L61" i="49"/>
  <c r="S61" i="49" s="1"/>
  <c r="Y61" i="49" s="1"/>
  <c r="Z61" i="49" s="1"/>
  <c r="L49" i="49"/>
  <c r="S49" i="49" s="1"/>
  <c r="Y49" i="49" s="1"/>
  <c r="Z49" i="49" s="1"/>
  <c r="L37" i="49"/>
  <c r="S37" i="49" s="1"/>
  <c r="Y37" i="49" s="1"/>
  <c r="Z37" i="49" s="1"/>
  <c r="L25" i="49"/>
  <c r="S25" i="49" s="1"/>
  <c r="Y25" i="49" s="1"/>
  <c r="Z25" i="49" s="1"/>
  <c r="L396" i="49"/>
  <c r="S396" i="49" s="1"/>
  <c r="Y396" i="49" s="1"/>
  <c r="Z396" i="49" s="1"/>
  <c r="L384" i="49"/>
  <c r="S384" i="49" s="1"/>
  <c r="Y384" i="49" s="1"/>
  <c r="Z384" i="49" s="1"/>
  <c r="L372" i="49"/>
  <c r="S372" i="49" s="1"/>
  <c r="Y372" i="49" s="1"/>
  <c r="Z372" i="49" s="1"/>
  <c r="L360" i="49"/>
  <c r="S360" i="49" s="1"/>
  <c r="Y360" i="49" s="1"/>
  <c r="Z360" i="49" s="1"/>
  <c r="L348" i="49"/>
  <c r="S348" i="49" s="1"/>
  <c r="Y348" i="49" s="1"/>
  <c r="Z348" i="49" s="1"/>
  <c r="L336" i="49"/>
  <c r="S336" i="49" s="1"/>
  <c r="Y336" i="49" s="1"/>
  <c r="Z336" i="49" s="1"/>
  <c r="L324" i="49"/>
  <c r="S324" i="49" s="1"/>
  <c r="Y324" i="49" s="1"/>
  <c r="Z324" i="49" s="1"/>
  <c r="L312" i="49"/>
  <c r="S312" i="49" s="1"/>
  <c r="Y312" i="49" s="1"/>
  <c r="Z312" i="49" s="1"/>
  <c r="L300" i="49"/>
  <c r="S300" i="49" s="1"/>
  <c r="Y300" i="49" s="1"/>
  <c r="Z300" i="49" s="1"/>
  <c r="L288" i="49"/>
  <c r="S288" i="49" s="1"/>
  <c r="Y288" i="49" s="1"/>
  <c r="Z288" i="49" s="1"/>
  <c r="L276" i="49"/>
  <c r="S276" i="49" s="1"/>
  <c r="Y276" i="49" s="1"/>
  <c r="Z276" i="49" s="1"/>
  <c r="L264" i="49"/>
  <c r="S264" i="49" s="1"/>
  <c r="Y264" i="49" s="1"/>
  <c r="Z264" i="49" s="1"/>
  <c r="L252" i="49"/>
  <c r="S252" i="49" s="1"/>
  <c r="Y252" i="49" s="1"/>
  <c r="Z252" i="49" s="1"/>
  <c r="L240" i="49"/>
  <c r="S240" i="49" s="1"/>
  <c r="Y240" i="49" s="1"/>
  <c r="Z240" i="49" s="1"/>
  <c r="L228" i="49"/>
  <c r="S228" i="49" s="1"/>
  <c r="Y228" i="49" s="1"/>
  <c r="Z228" i="49" s="1"/>
  <c r="L216" i="49"/>
  <c r="S216" i="49" s="1"/>
  <c r="Y216" i="49" s="1"/>
  <c r="Z216" i="49" s="1"/>
  <c r="L204" i="49"/>
  <c r="S204" i="49" s="1"/>
  <c r="Y204" i="49" s="1"/>
  <c r="Z204" i="49" s="1"/>
  <c r="L192" i="49"/>
  <c r="S192" i="49" s="1"/>
  <c r="Y192" i="49" s="1"/>
  <c r="Z192" i="49" s="1"/>
  <c r="L180" i="49"/>
  <c r="S180" i="49" s="1"/>
  <c r="Y180" i="49" s="1"/>
  <c r="Z180" i="49" s="1"/>
  <c r="L168" i="49"/>
  <c r="S168" i="49" s="1"/>
  <c r="Y168" i="49" s="1"/>
  <c r="Z168" i="49" s="1"/>
  <c r="L156" i="49"/>
  <c r="S156" i="49" s="1"/>
  <c r="Y156" i="49" s="1"/>
  <c r="Z156" i="49" s="1"/>
  <c r="L144" i="49"/>
  <c r="L132" i="49"/>
  <c r="S132" i="49" s="1"/>
  <c r="Y132" i="49" s="1"/>
  <c r="Z132" i="49" s="1"/>
  <c r="L120" i="49"/>
  <c r="S120" i="49" s="1"/>
  <c r="Y120" i="49" s="1"/>
  <c r="Z120" i="49" s="1"/>
  <c r="L108" i="49"/>
  <c r="S108" i="49" s="1"/>
  <c r="Y108" i="49" s="1"/>
  <c r="Z108" i="49" s="1"/>
  <c r="L96" i="49"/>
  <c r="S96" i="49" s="1"/>
  <c r="Y96" i="49" s="1"/>
  <c r="Z96" i="49" s="1"/>
  <c r="L84" i="49"/>
  <c r="S84" i="49" s="1"/>
  <c r="Y84" i="49" s="1"/>
  <c r="Z84" i="49" s="1"/>
  <c r="L72" i="49"/>
  <c r="S72" i="49" s="1"/>
  <c r="Y72" i="49" s="1"/>
  <c r="Z72" i="49" s="1"/>
  <c r="L60" i="49"/>
  <c r="S60" i="49" s="1"/>
  <c r="Y60" i="49" s="1"/>
  <c r="Z60" i="49" s="1"/>
  <c r="L48" i="49"/>
  <c r="S48" i="49" s="1"/>
  <c r="Y48" i="49" s="1"/>
  <c r="Z48" i="49" s="1"/>
  <c r="L36" i="49"/>
  <c r="S36" i="49" s="1"/>
  <c r="Y36" i="49" s="1"/>
  <c r="Z36" i="49" s="1"/>
  <c r="L24" i="49"/>
  <c r="S24" i="49" s="1"/>
  <c r="Y24" i="49" s="1"/>
  <c r="Z24" i="49" s="1"/>
  <c r="L391" i="49"/>
  <c r="S391" i="49" s="1"/>
  <c r="Y391" i="49" s="1"/>
  <c r="Z391" i="49" s="1"/>
  <c r="L379" i="49"/>
  <c r="S379" i="49" s="1"/>
  <c r="Y379" i="49" s="1"/>
  <c r="Z379" i="49" s="1"/>
  <c r="L367" i="49"/>
  <c r="S367" i="49" s="1"/>
  <c r="Y367" i="49" s="1"/>
  <c r="Z367" i="49" s="1"/>
  <c r="L355" i="49"/>
  <c r="S355" i="49" s="1"/>
  <c r="Y355" i="49" s="1"/>
  <c r="Z355" i="49" s="1"/>
  <c r="L343" i="49"/>
  <c r="S343" i="49" s="1"/>
  <c r="Y343" i="49" s="1"/>
  <c r="Z343" i="49" s="1"/>
  <c r="L331" i="49"/>
  <c r="S331" i="49" s="1"/>
  <c r="Y331" i="49" s="1"/>
  <c r="Z331" i="49" s="1"/>
  <c r="L319" i="49"/>
  <c r="S319" i="49" s="1"/>
  <c r="Y319" i="49" s="1"/>
  <c r="Z319" i="49" s="1"/>
  <c r="L307" i="49"/>
  <c r="S307" i="49" s="1"/>
  <c r="Y307" i="49" s="1"/>
  <c r="Z307" i="49" s="1"/>
  <c r="L295" i="49"/>
  <c r="S295" i="49" s="1"/>
  <c r="Y295" i="49" s="1"/>
  <c r="Z295" i="49" s="1"/>
  <c r="L283" i="49"/>
  <c r="S283" i="49" s="1"/>
  <c r="Y283" i="49" s="1"/>
  <c r="Z283" i="49" s="1"/>
  <c r="L271" i="49"/>
  <c r="S271" i="49" s="1"/>
  <c r="Y271" i="49" s="1"/>
  <c r="Z271" i="49" s="1"/>
  <c r="L259" i="49"/>
  <c r="S259" i="49" s="1"/>
  <c r="Y259" i="49" s="1"/>
  <c r="Z259" i="49" s="1"/>
  <c r="L247" i="49"/>
  <c r="S247" i="49" s="1"/>
  <c r="Y247" i="49" s="1"/>
  <c r="Z247" i="49" s="1"/>
  <c r="L235" i="49"/>
  <c r="S235" i="49" s="1"/>
  <c r="Y235" i="49" s="1"/>
  <c r="Z235" i="49" s="1"/>
  <c r="L223" i="49"/>
  <c r="S223" i="49" s="1"/>
  <c r="Y223" i="49" s="1"/>
  <c r="Z223" i="49" s="1"/>
  <c r="L211" i="49"/>
  <c r="S211" i="49" s="1"/>
  <c r="Y211" i="49" s="1"/>
  <c r="Z211" i="49" s="1"/>
  <c r="L199" i="49"/>
  <c r="S199" i="49" s="1"/>
  <c r="Y199" i="49" s="1"/>
  <c r="Z199" i="49" s="1"/>
  <c r="L187" i="49"/>
  <c r="S187" i="49" s="1"/>
  <c r="Y187" i="49" s="1"/>
  <c r="Z187" i="49" s="1"/>
  <c r="L175" i="49"/>
  <c r="S175" i="49" s="1"/>
  <c r="Y175" i="49" s="1"/>
  <c r="Z175" i="49" s="1"/>
  <c r="L163" i="49"/>
  <c r="S163" i="49" s="1"/>
  <c r="Y163" i="49" s="1"/>
  <c r="Z163" i="49" s="1"/>
  <c r="L151" i="49"/>
  <c r="S151" i="49" s="1"/>
  <c r="Y151" i="49" s="1"/>
  <c r="Z151" i="49" s="1"/>
  <c r="L139" i="49"/>
  <c r="S139" i="49" s="1"/>
  <c r="Y139" i="49" s="1"/>
  <c r="Z139" i="49" s="1"/>
  <c r="L127" i="49"/>
  <c r="S127" i="49" s="1"/>
  <c r="Y127" i="49" s="1"/>
  <c r="Z127" i="49" s="1"/>
  <c r="L115" i="49"/>
  <c r="S115" i="49" s="1"/>
  <c r="Y115" i="49" s="1"/>
  <c r="Z115" i="49" s="1"/>
  <c r="L103" i="49"/>
  <c r="S103" i="49" s="1"/>
  <c r="Y103" i="49" s="1"/>
  <c r="Z103" i="49" s="1"/>
  <c r="L91" i="49"/>
  <c r="S91" i="49" s="1"/>
  <c r="Y91" i="49" s="1"/>
  <c r="Z91" i="49" s="1"/>
  <c r="L79" i="49"/>
  <c r="S79" i="49" s="1"/>
  <c r="Y79" i="49" s="1"/>
  <c r="Z79" i="49" s="1"/>
  <c r="L67" i="49"/>
  <c r="S67" i="49" s="1"/>
  <c r="Y67" i="49" s="1"/>
  <c r="Z67" i="49" s="1"/>
  <c r="L55" i="49"/>
  <c r="S55" i="49" s="1"/>
  <c r="Y55" i="49" s="1"/>
  <c r="Z55" i="49" s="1"/>
  <c r="L43" i="49"/>
  <c r="S43" i="49" s="1"/>
  <c r="Y43" i="49" s="1"/>
  <c r="Z43" i="49" s="1"/>
  <c r="L31" i="49"/>
  <c r="S31" i="49" s="1"/>
  <c r="Y31" i="49" s="1"/>
  <c r="Z31" i="49" s="1"/>
  <c r="L19" i="49"/>
  <c r="S19" i="49" s="1"/>
  <c r="Y19" i="49" s="1"/>
  <c r="Z19" i="49" s="1"/>
  <c r="L390" i="49"/>
  <c r="S390" i="49" s="1"/>
  <c r="Y390" i="49" s="1"/>
  <c r="Z390" i="49" s="1"/>
  <c r="L378" i="49"/>
  <c r="S378" i="49" s="1"/>
  <c r="Y378" i="49" s="1"/>
  <c r="Z378" i="49" s="1"/>
  <c r="L366" i="49"/>
  <c r="S366" i="49" s="1"/>
  <c r="Y366" i="49" s="1"/>
  <c r="Z366" i="49" s="1"/>
  <c r="L354" i="49"/>
  <c r="S354" i="49" s="1"/>
  <c r="Y354" i="49" s="1"/>
  <c r="Z354" i="49" s="1"/>
  <c r="L342" i="49"/>
  <c r="S342" i="49" s="1"/>
  <c r="Y342" i="49" s="1"/>
  <c r="Z342" i="49" s="1"/>
  <c r="L330" i="49"/>
  <c r="S330" i="49" s="1"/>
  <c r="Y330" i="49" s="1"/>
  <c r="Z330" i="49" s="1"/>
  <c r="L318" i="49"/>
  <c r="S318" i="49" s="1"/>
  <c r="Y318" i="49" s="1"/>
  <c r="Z318" i="49" s="1"/>
  <c r="L306" i="49"/>
  <c r="S306" i="49" s="1"/>
  <c r="Y306" i="49" s="1"/>
  <c r="Z306" i="49" s="1"/>
  <c r="L294" i="49"/>
  <c r="S294" i="49" s="1"/>
  <c r="Y294" i="49" s="1"/>
  <c r="Z294" i="49" s="1"/>
  <c r="L282" i="49"/>
  <c r="S282" i="49" s="1"/>
  <c r="Y282" i="49" s="1"/>
  <c r="Z282" i="49" s="1"/>
  <c r="L270" i="49"/>
  <c r="S270" i="49" s="1"/>
  <c r="Y270" i="49" s="1"/>
  <c r="Z270" i="49" s="1"/>
  <c r="L258" i="49"/>
  <c r="S258" i="49" s="1"/>
  <c r="Y258" i="49" s="1"/>
  <c r="Z258" i="49" s="1"/>
  <c r="L246" i="49"/>
  <c r="S246" i="49" s="1"/>
  <c r="Y246" i="49" s="1"/>
  <c r="Z246" i="49" s="1"/>
  <c r="L234" i="49"/>
  <c r="S234" i="49" s="1"/>
  <c r="Y234" i="49" s="1"/>
  <c r="Z234" i="49" s="1"/>
  <c r="L222" i="49"/>
  <c r="S222" i="49" s="1"/>
  <c r="Y222" i="49" s="1"/>
  <c r="Z222" i="49" s="1"/>
  <c r="L210" i="49"/>
  <c r="S210" i="49" s="1"/>
  <c r="Y210" i="49" s="1"/>
  <c r="Z210" i="49" s="1"/>
  <c r="L198" i="49"/>
  <c r="S198" i="49" s="1"/>
  <c r="Y198" i="49" s="1"/>
  <c r="Z198" i="49" s="1"/>
  <c r="L186" i="49"/>
  <c r="S186" i="49" s="1"/>
  <c r="Y186" i="49" s="1"/>
  <c r="Z186" i="49" s="1"/>
  <c r="L174" i="49"/>
  <c r="S174" i="49" s="1"/>
  <c r="Y174" i="49" s="1"/>
  <c r="Z174" i="49" s="1"/>
  <c r="L162" i="49"/>
  <c r="S162" i="49" s="1"/>
  <c r="Y162" i="49" s="1"/>
  <c r="Z162" i="49" s="1"/>
  <c r="L150" i="49"/>
  <c r="S150" i="49" s="1"/>
  <c r="Y150" i="49" s="1"/>
  <c r="Z150" i="49" s="1"/>
  <c r="L138" i="49"/>
  <c r="S138" i="49" s="1"/>
  <c r="Y138" i="49" s="1"/>
  <c r="Z138" i="49" s="1"/>
  <c r="L126" i="49"/>
  <c r="S126" i="49" s="1"/>
  <c r="Y126" i="49" s="1"/>
  <c r="Z126" i="49" s="1"/>
  <c r="L114" i="49"/>
  <c r="S114" i="49" s="1"/>
  <c r="Y114" i="49" s="1"/>
  <c r="Z114" i="49" s="1"/>
  <c r="L102" i="49"/>
  <c r="S102" i="49" s="1"/>
  <c r="Y102" i="49" s="1"/>
  <c r="Z102" i="49" s="1"/>
  <c r="L90" i="49"/>
  <c r="S90" i="49" s="1"/>
  <c r="Y90" i="49" s="1"/>
  <c r="Z90" i="49" s="1"/>
  <c r="L78" i="49"/>
  <c r="S78" i="49" s="1"/>
  <c r="Y78" i="49" s="1"/>
  <c r="Z78" i="49" s="1"/>
  <c r="L66" i="49"/>
  <c r="S66" i="49" s="1"/>
  <c r="Y66" i="49" s="1"/>
  <c r="Z66" i="49" s="1"/>
  <c r="L54" i="49"/>
  <c r="S54" i="49" s="1"/>
  <c r="Y54" i="49" s="1"/>
  <c r="Z54" i="49" s="1"/>
  <c r="L42" i="49"/>
  <c r="S42" i="49" s="1"/>
  <c r="Y42" i="49" s="1"/>
  <c r="Z42" i="49" s="1"/>
  <c r="L30" i="49"/>
  <c r="S30" i="49" s="1"/>
  <c r="Y30" i="49" s="1"/>
  <c r="Z30" i="49" s="1"/>
  <c r="L18" i="49"/>
  <c r="S18" i="49" s="1"/>
  <c r="Y18" i="49" s="1"/>
  <c r="Z18" i="49" s="1"/>
  <c r="L389" i="49"/>
  <c r="S389" i="49" s="1"/>
  <c r="Y389" i="49" s="1"/>
  <c r="Z389" i="49" s="1"/>
  <c r="L377" i="49"/>
  <c r="S377" i="49" s="1"/>
  <c r="Y377" i="49" s="1"/>
  <c r="Z377" i="49" s="1"/>
  <c r="L365" i="49"/>
  <c r="S365" i="49" s="1"/>
  <c r="Y365" i="49" s="1"/>
  <c r="Z365" i="49" s="1"/>
  <c r="L353" i="49"/>
  <c r="S353" i="49" s="1"/>
  <c r="Y353" i="49" s="1"/>
  <c r="Z353" i="49" s="1"/>
  <c r="L341" i="49"/>
  <c r="S341" i="49" s="1"/>
  <c r="Y341" i="49" s="1"/>
  <c r="Z341" i="49" s="1"/>
  <c r="L329" i="49"/>
  <c r="S329" i="49" s="1"/>
  <c r="Y329" i="49" s="1"/>
  <c r="Z329" i="49" s="1"/>
  <c r="L317" i="49"/>
  <c r="S317" i="49" s="1"/>
  <c r="Y317" i="49" s="1"/>
  <c r="Z317" i="49" s="1"/>
  <c r="L305" i="49"/>
  <c r="S305" i="49" s="1"/>
  <c r="Y305" i="49" s="1"/>
  <c r="Z305" i="49" s="1"/>
  <c r="L293" i="49"/>
  <c r="S293" i="49" s="1"/>
  <c r="Y293" i="49" s="1"/>
  <c r="Z293" i="49" s="1"/>
  <c r="L281" i="49"/>
  <c r="S281" i="49" s="1"/>
  <c r="Y281" i="49" s="1"/>
  <c r="Z281" i="49" s="1"/>
  <c r="L269" i="49"/>
  <c r="S269" i="49" s="1"/>
  <c r="Y269" i="49" s="1"/>
  <c r="Z269" i="49" s="1"/>
  <c r="L257" i="49"/>
  <c r="S257" i="49" s="1"/>
  <c r="Y257" i="49" s="1"/>
  <c r="Z257" i="49" s="1"/>
  <c r="L245" i="49"/>
  <c r="S245" i="49" s="1"/>
  <c r="Y245" i="49" s="1"/>
  <c r="Z245" i="49" s="1"/>
  <c r="L233" i="49"/>
  <c r="S233" i="49" s="1"/>
  <c r="Y233" i="49" s="1"/>
  <c r="Z233" i="49" s="1"/>
  <c r="L221" i="49"/>
  <c r="S221" i="49" s="1"/>
  <c r="Y221" i="49" s="1"/>
  <c r="Z221" i="49" s="1"/>
  <c r="L209" i="49"/>
  <c r="S209" i="49" s="1"/>
  <c r="Y209" i="49" s="1"/>
  <c r="Z209" i="49" s="1"/>
  <c r="L197" i="49"/>
  <c r="S197" i="49" s="1"/>
  <c r="Y197" i="49" s="1"/>
  <c r="Z197" i="49" s="1"/>
  <c r="L185" i="49"/>
  <c r="S185" i="49" s="1"/>
  <c r="Y185" i="49" s="1"/>
  <c r="Z185" i="49" s="1"/>
  <c r="L173" i="49"/>
  <c r="S173" i="49" s="1"/>
  <c r="Y173" i="49" s="1"/>
  <c r="Z173" i="49" s="1"/>
  <c r="L161" i="49"/>
  <c r="S161" i="49" s="1"/>
  <c r="Y161" i="49" s="1"/>
  <c r="Z161" i="49" s="1"/>
  <c r="L149" i="49"/>
  <c r="S149" i="49" s="1"/>
  <c r="Y149" i="49" s="1"/>
  <c r="Z149" i="49" s="1"/>
  <c r="L137" i="49"/>
  <c r="S137" i="49" s="1"/>
  <c r="Y137" i="49" s="1"/>
  <c r="Z137" i="49" s="1"/>
  <c r="L125" i="49"/>
  <c r="S125" i="49" s="1"/>
  <c r="Y125" i="49" s="1"/>
  <c r="Z125" i="49" s="1"/>
  <c r="L113" i="49"/>
  <c r="S113" i="49" s="1"/>
  <c r="Y113" i="49" s="1"/>
  <c r="Z113" i="49" s="1"/>
  <c r="L101" i="49"/>
  <c r="S101" i="49" s="1"/>
  <c r="Y101" i="49" s="1"/>
  <c r="Z101" i="49" s="1"/>
  <c r="L89" i="49"/>
  <c r="S89" i="49" s="1"/>
  <c r="Y89" i="49" s="1"/>
  <c r="Z89" i="49" s="1"/>
  <c r="L77" i="49"/>
  <c r="S77" i="49" s="1"/>
  <c r="Y77" i="49" s="1"/>
  <c r="Z77" i="49" s="1"/>
  <c r="L65" i="49"/>
  <c r="S65" i="49" s="1"/>
  <c r="Y65" i="49" s="1"/>
  <c r="Z65" i="49" s="1"/>
  <c r="L53" i="49"/>
  <c r="S53" i="49" s="1"/>
  <c r="Y53" i="49" s="1"/>
  <c r="Z53" i="49" s="1"/>
  <c r="L41" i="49"/>
  <c r="S41" i="49" s="1"/>
  <c r="Y41" i="49" s="1"/>
  <c r="Z41" i="49" s="1"/>
  <c r="L29" i="49"/>
  <c r="S29" i="49" s="1"/>
  <c r="Y29" i="49" s="1"/>
  <c r="Z29" i="49" s="1"/>
  <c r="L17" i="49"/>
  <c r="S17" i="49" s="1"/>
  <c r="Y17" i="49" s="1"/>
  <c r="Z17" i="49" s="1"/>
  <c r="L400" i="49"/>
  <c r="S400" i="49" s="1"/>
  <c r="Y400" i="49" s="1"/>
  <c r="Z400" i="49" s="1"/>
  <c r="L388" i="49"/>
  <c r="S388" i="49" s="1"/>
  <c r="Y388" i="49" s="1"/>
  <c r="Z388" i="49" s="1"/>
  <c r="L376" i="49"/>
  <c r="S376" i="49" s="1"/>
  <c r="Y376" i="49" s="1"/>
  <c r="Z376" i="49" s="1"/>
  <c r="L364" i="49"/>
  <c r="S364" i="49" s="1"/>
  <c r="Y364" i="49" s="1"/>
  <c r="Z364" i="49" s="1"/>
  <c r="L352" i="49"/>
  <c r="S352" i="49" s="1"/>
  <c r="Y352" i="49" s="1"/>
  <c r="Z352" i="49" s="1"/>
  <c r="L340" i="49"/>
  <c r="S340" i="49" s="1"/>
  <c r="Y340" i="49" s="1"/>
  <c r="Z340" i="49" s="1"/>
  <c r="L328" i="49"/>
  <c r="S328" i="49" s="1"/>
  <c r="Y328" i="49" s="1"/>
  <c r="Z328" i="49" s="1"/>
  <c r="L316" i="49"/>
  <c r="S316" i="49" s="1"/>
  <c r="Y316" i="49" s="1"/>
  <c r="Z316" i="49" s="1"/>
  <c r="L304" i="49"/>
  <c r="S304" i="49" s="1"/>
  <c r="Y304" i="49" s="1"/>
  <c r="Z304" i="49" s="1"/>
  <c r="L292" i="49"/>
  <c r="S292" i="49" s="1"/>
  <c r="Y292" i="49" s="1"/>
  <c r="Z292" i="49" s="1"/>
  <c r="L280" i="49"/>
  <c r="S280" i="49" s="1"/>
  <c r="Y280" i="49" s="1"/>
  <c r="Z280" i="49" s="1"/>
  <c r="L268" i="49"/>
  <c r="S268" i="49" s="1"/>
  <c r="Y268" i="49" s="1"/>
  <c r="Z268" i="49" s="1"/>
  <c r="L256" i="49"/>
  <c r="S256" i="49" s="1"/>
  <c r="Y256" i="49" s="1"/>
  <c r="Z256" i="49" s="1"/>
  <c r="L244" i="49"/>
  <c r="S244" i="49" s="1"/>
  <c r="Y244" i="49" s="1"/>
  <c r="Z244" i="49" s="1"/>
  <c r="L232" i="49"/>
  <c r="S232" i="49" s="1"/>
  <c r="Y232" i="49" s="1"/>
  <c r="Z232" i="49" s="1"/>
  <c r="L220" i="49"/>
  <c r="S220" i="49" s="1"/>
  <c r="Y220" i="49" s="1"/>
  <c r="Z220" i="49" s="1"/>
  <c r="L208" i="49"/>
  <c r="S208" i="49" s="1"/>
  <c r="Y208" i="49" s="1"/>
  <c r="Z208" i="49" s="1"/>
  <c r="L196" i="49"/>
  <c r="S196" i="49" s="1"/>
  <c r="Y196" i="49" s="1"/>
  <c r="Z196" i="49" s="1"/>
  <c r="L184" i="49"/>
  <c r="S184" i="49" s="1"/>
  <c r="Y184" i="49" s="1"/>
  <c r="Z184" i="49" s="1"/>
  <c r="L172" i="49"/>
  <c r="S172" i="49" s="1"/>
  <c r="Y172" i="49" s="1"/>
  <c r="Z172" i="49" s="1"/>
  <c r="L160" i="49"/>
  <c r="S160" i="49" s="1"/>
  <c r="Y160" i="49" s="1"/>
  <c r="Z160" i="49" s="1"/>
  <c r="L148" i="49"/>
  <c r="S148" i="49" s="1"/>
  <c r="Y148" i="49" s="1"/>
  <c r="Z148" i="49" s="1"/>
  <c r="L136" i="49"/>
  <c r="S136" i="49" s="1"/>
  <c r="Y136" i="49" s="1"/>
  <c r="Z136" i="49" s="1"/>
  <c r="L124" i="49"/>
  <c r="S124" i="49" s="1"/>
  <c r="Y124" i="49" s="1"/>
  <c r="Z124" i="49" s="1"/>
  <c r="L112" i="49"/>
  <c r="S112" i="49" s="1"/>
  <c r="Y112" i="49" s="1"/>
  <c r="Z112" i="49" s="1"/>
  <c r="L100" i="49"/>
  <c r="S100" i="49" s="1"/>
  <c r="Y100" i="49" s="1"/>
  <c r="Z100" i="49" s="1"/>
  <c r="L88" i="49"/>
  <c r="S88" i="49" s="1"/>
  <c r="Y88" i="49" s="1"/>
  <c r="Z88" i="49" s="1"/>
  <c r="L76" i="49"/>
  <c r="S76" i="49" s="1"/>
  <c r="Y76" i="49" s="1"/>
  <c r="Z76" i="49" s="1"/>
  <c r="L64" i="49"/>
  <c r="S64" i="49" s="1"/>
  <c r="Y64" i="49" s="1"/>
  <c r="Z64" i="49" s="1"/>
  <c r="L52" i="49"/>
  <c r="S52" i="49" s="1"/>
  <c r="Y52" i="49" s="1"/>
  <c r="Z52" i="49" s="1"/>
  <c r="L40" i="49"/>
  <c r="S40" i="49" s="1"/>
  <c r="Y40" i="49" s="1"/>
  <c r="Z40" i="49" s="1"/>
  <c r="L28" i="49"/>
  <c r="S28" i="49" s="1"/>
  <c r="Y28" i="49" s="1"/>
  <c r="Z28" i="49" s="1"/>
  <c r="L16" i="49"/>
  <c r="S16" i="49" s="1"/>
  <c r="S15" i="49"/>
  <c r="Y15" i="49" s="1"/>
  <c r="Z15" i="49" s="1"/>
  <c r="S27" i="49"/>
  <c r="Y27" i="49" s="1"/>
  <c r="Z27" i="49" s="1"/>
  <c r="S39" i="49"/>
  <c r="Y39" i="49" s="1"/>
  <c r="Z39" i="49" s="1"/>
  <c r="S51" i="49"/>
  <c r="Y51" i="49" s="1"/>
  <c r="Z51" i="49" s="1"/>
  <c r="S63" i="49"/>
  <c r="Y63" i="49" s="1"/>
  <c r="Z63" i="49" s="1"/>
  <c r="S75" i="49"/>
  <c r="Y75" i="49" s="1"/>
  <c r="Z75" i="49" s="1"/>
  <c r="S87" i="49"/>
  <c r="Y87" i="49" s="1"/>
  <c r="Z87" i="49" s="1"/>
  <c r="S99" i="49"/>
  <c r="Y99" i="49" s="1"/>
  <c r="Z99" i="49" s="1"/>
  <c r="S111" i="49"/>
  <c r="Y111" i="49" s="1"/>
  <c r="Z111" i="49" s="1"/>
  <c r="S123" i="49"/>
  <c r="Y123" i="49" s="1"/>
  <c r="Z123" i="49" s="1"/>
  <c r="S135" i="49"/>
  <c r="Y135" i="49" s="1"/>
  <c r="Z135" i="49" s="1"/>
  <c r="S147" i="49"/>
  <c r="Y147" i="49" s="1"/>
  <c r="Z147" i="49" s="1"/>
  <c r="S159" i="49"/>
  <c r="Y159" i="49" s="1"/>
  <c r="Z159" i="49" s="1"/>
  <c r="S171" i="49"/>
  <c r="Y171" i="49" s="1"/>
  <c r="Z171" i="49" s="1"/>
  <c r="S183" i="49"/>
  <c r="Y183" i="49" s="1"/>
  <c r="Z183" i="49" s="1"/>
  <c r="S195" i="49"/>
  <c r="Y195" i="49" s="1"/>
  <c r="Z195" i="49" s="1"/>
  <c r="S207" i="49"/>
  <c r="Y207" i="49" s="1"/>
  <c r="Z207" i="49" s="1"/>
  <c r="S219" i="49"/>
  <c r="Y219" i="49" s="1"/>
  <c r="Z219" i="49" s="1"/>
  <c r="S231" i="49"/>
  <c r="Y231" i="49" s="1"/>
  <c r="Z231" i="49" s="1"/>
  <c r="S243" i="49"/>
  <c r="Y243" i="49" s="1"/>
  <c r="Z243" i="49" s="1"/>
  <c r="S255" i="49"/>
  <c r="Y255" i="49" s="1"/>
  <c r="Z255" i="49" s="1"/>
  <c r="S267" i="49"/>
  <c r="Y267" i="49" s="1"/>
  <c r="Z267" i="49" s="1"/>
  <c r="S279" i="49"/>
  <c r="Y279" i="49" s="1"/>
  <c r="Z279" i="49" s="1"/>
  <c r="S291" i="49"/>
  <c r="Y291" i="49" s="1"/>
  <c r="Z291" i="49" s="1"/>
  <c r="S303" i="49"/>
  <c r="Y303" i="49" s="1"/>
  <c r="Z303" i="49" s="1"/>
  <c r="S315" i="49"/>
  <c r="Y315" i="49" s="1"/>
  <c r="Z315" i="49" s="1"/>
  <c r="S327" i="49"/>
  <c r="Y327" i="49" s="1"/>
  <c r="Z327" i="49" s="1"/>
  <c r="S339" i="49"/>
  <c r="Y339" i="49" s="1"/>
  <c r="Z339" i="49" s="1"/>
  <c r="S351" i="49"/>
  <c r="Y351" i="49" s="1"/>
  <c r="Z351" i="49" s="1"/>
  <c r="S363" i="49"/>
  <c r="Y363" i="49" s="1"/>
  <c r="Z363" i="49" s="1"/>
  <c r="S375" i="49"/>
  <c r="Y375" i="49" s="1"/>
  <c r="Z375" i="49" s="1"/>
  <c r="S387" i="49"/>
  <c r="Y387" i="49" s="1"/>
  <c r="Z387" i="49" s="1"/>
  <c r="S399" i="49"/>
  <c r="Y399" i="49" s="1"/>
  <c r="Z399" i="49" s="1"/>
  <c r="S140" i="49"/>
  <c r="Y140" i="49" s="1"/>
  <c r="Z140" i="49" s="1"/>
  <c r="S21" i="49"/>
  <c r="Y21" i="49" s="1"/>
  <c r="Z21" i="49" s="1"/>
  <c r="S33" i="49"/>
  <c r="Y33" i="49" s="1"/>
  <c r="Z33" i="49" s="1"/>
  <c r="S45" i="49"/>
  <c r="Y45" i="49" s="1"/>
  <c r="Z45" i="49" s="1"/>
  <c r="S57" i="49"/>
  <c r="Y57" i="49" s="1"/>
  <c r="Z57" i="49" s="1"/>
  <c r="S69" i="49"/>
  <c r="Y69" i="49" s="1"/>
  <c r="Z69" i="49" s="1"/>
  <c r="S81" i="49"/>
  <c r="Y81" i="49" s="1"/>
  <c r="Z81" i="49" s="1"/>
  <c r="S93" i="49"/>
  <c r="Y93" i="49" s="1"/>
  <c r="Z93" i="49" s="1"/>
  <c r="S105" i="49"/>
  <c r="Y105" i="49" s="1"/>
  <c r="Z105" i="49" s="1"/>
  <c r="S117" i="49"/>
  <c r="Y117" i="49" s="1"/>
  <c r="Z117" i="49" s="1"/>
  <c r="S129" i="49"/>
  <c r="Y129" i="49" s="1"/>
  <c r="Z129" i="49" s="1"/>
  <c r="S141" i="49"/>
  <c r="Y141" i="49" s="1"/>
  <c r="Z141" i="49" s="1"/>
  <c r="S153" i="49"/>
  <c r="Y153" i="49" s="1"/>
  <c r="Z153" i="49" s="1"/>
  <c r="S165" i="49"/>
  <c r="Y165" i="49" s="1"/>
  <c r="Z165" i="49" s="1"/>
  <c r="S177" i="49"/>
  <c r="Y177" i="49" s="1"/>
  <c r="Z177" i="49" s="1"/>
  <c r="S189" i="49"/>
  <c r="Y189" i="49" s="1"/>
  <c r="Z189" i="49" s="1"/>
  <c r="S201" i="49"/>
  <c r="Y201" i="49" s="1"/>
  <c r="Z201" i="49" s="1"/>
  <c r="S213" i="49"/>
  <c r="Y213" i="49" s="1"/>
  <c r="Z213" i="49" s="1"/>
  <c r="S225" i="49"/>
  <c r="Y225" i="49" s="1"/>
  <c r="Z225" i="49" s="1"/>
  <c r="S237" i="49"/>
  <c r="Y237" i="49" s="1"/>
  <c r="Z237" i="49" s="1"/>
  <c r="S249" i="49"/>
  <c r="Y249" i="49" s="1"/>
  <c r="Z249" i="49" s="1"/>
  <c r="S261" i="49"/>
  <c r="Y261" i="49" s="1"/>
  <c r="Z261" i="49" s="1"/>
  <c r="S273" i="49"/>
  <c r="Y273" i="49" s="1"/>
  <c r="Z273" i="49" s="1"/>
  <c r="S285" i="49"/>
  <c r="Y285" i="49" s="1"/>
  <c r="Z285" i="49" s="1"/>
  <c r="S297" i="49"/>
  <c r="Y297" i="49" s="1"/>
  <c r="Z297" i="49" s="1"/>
  <c r="S309" i="49"/>
  <c r="Y309" i="49" s="1"/>
  <c r="Z309" i="49" s="1"/>
  <c r="S321" i="49"/>
  <c r="Y321" i="49" s="1"/>
  <c r="Z321" i="49" s="1"/>
  <c r="S333" i="49"/>
  <c r="Y333" i="49" s="1"/>
  <c r="Z333" i="49" s="1"/>
  <c r="S345" i="49"/>
  <c r="Y345" i="49" s="1"/>
  <c r="Z345" i="49" s="1"/>
  <c r="S369" i="49"/>
  <c r="Y369" i="49" s="1"/>
  <c r="Z369" i="49" s="1"/>
  <c r="S381" i="49"/>
  <c r="Y381" i="49" s="1"/>
  <c r="Z381" i="49" s="1"/>
  <c r="S393" i="49"/>
  <c r="Y393" i="49" s="1"/>
  <c r="Z393" i="49" s="1"/>
  <c r="S357" i="49"/>
  <c r="Y357" i="49" s="1"/>
  <c r="Z357" i="49" s="1"/>
  <c r="S251" i="49"/>
  <c r="Y251" i="49" s="1"/>
  <c r="Z251" i="49" s="1"/>
  <c r="S371" i="49"/>
  <c r="Y371" i="49" s="1"/>
  <c r="Z371" i="49" s="1"/>
  <c r="S383" i="49"/>
  <c r="Y383" i="49" s="1"/>
  <c r="Z383" i="49" s="1"/>
  <c r="S239" i="49"/>
  <c r="Y239" i="49" s="1"/>
  <c r="Z239" i="49" s="1"/>
  <c r="S95" i="49"/>
  <c r="Y95" i="49" s="1"/>
  <c r="Z95" i="49" s="1"/>
  <c r="S144" i="49"/>
  <c r="Y144" i="49" s="1"/>
  <c r="Z144" i="49" s="1"/>
  <c r="S46" i="49"/>
  <c r="Y46" i="49" s="1"/>
  <c r="Z46" i="49" s="1"/>
  <c r="S190" i="49"/>
  <c r="Y190" i="49" s="1"/>
  <c r="Z190" i="49" s="1"/>
  <c r="S334" i="49"/>
  <c r="Y334" i="49" s="1"/>
  <c r="Z334" i="49" s="1"/>
  <c r="S98" i="49"/>
  <c r="Y98" i="49" s="1"/>
  <c r="Z98" i="49" s="1"/>
  <c r="S242" i="49"/>
  <c r="Y242" i="49" s="1"/>
  <c r="Z242" i="49" s="1"/>
  <c r="S386" i="49"/>
  <c r="Y386" i="49" s="1"/>
  <c r="Z386" i="49" s="1"/>
  <c r="S284" i="49"/>
  <c r="Y284" i="49" s="1"/>
  <c r="Z284" i="49" s="1"/>
  <c r="S380" i="49"/>
  <c r="Y380" i="49" s="1"/>
  <c r="Z380" i="49" s="1"/>
  <c r="S349" i="49"/>
  <c r="Y349" i="49" s="1"/>
  <c r="Z349" i="49" s="1"/>
  <c r="Y16" i="49" l="1"/>
  <c r="Z16" i="49" s="1"/>
  <c r="Y14" i="49"/>
  <c r="Z14"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tc={640682E7-1869-4394-821E-454D91ADC46C}</author>
    <author>tc={88E56DC4-5535-4FA0-85AA-4FD4AA907380}</author>
  </authors>
  <commentList>
    <comment ref="B71" authorId="0" shapeId="0" xr:uid="{640682E7-1869-4394-821E-454D91ADC46C}">
      <text>
        <t>[Threaded comment]
Your version of Excel allows you to read this threaded comment; however, any edits to it will get removed if the file is opened in a newer version of Excel. Learn more: https://go.microsoft.com/fwlink/?linkid=870924
Comment:
    This needs to get fixed.  Herb and Christie Caveny are the big household.  Emily Caveny and Terrence Pruitt are the smaller household.  Needs to be broken out</t>
      </text>
    </comment>
    <comment ref="B158" authorId="1" shapeId="0" xr:uid="{88E56DC4-5535-4FA0-85AA-4FD4AA907380}">
      <text>
        <t>[Threaded comment]
Your version of Excel allows you to read this threaded comment; however, any edits to it will get removed if the file is opened in a newer version of Excel. Learn more: https://go.microsoft.com/fwlink/?linkid=870924
Comment:
    Mylene Huynh only has one Allianz contract.  Thanh Huynh is another household by herself.  Then there is Phuong Huynh and Marissa Ho household.  Thanh Huynh has the highest net worth, then Phuong and then Mylene</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Advisor Segmentation - Money Counts - Household - 2023-05.xlsm!Table1" type="102" refreshedVersion="8" minRefreshableVersion="5">
    <extLst>
      <ext xmlns:x15="http://schemas.microsoft.com/office/spreadsheetml/2010/11/main" uri="{DE250136-89BD-433C-8126-D09CA5730AF9}">
        <x15:connection id="Table1">
          <x15:rangePr sourceName="_xlcn.WorksheetConnection_AdvisorSegmentationMoneyCountsHousehold202305.xlsmTable1"/>
        </x15:connection>
      </ext>
    </extLst>
  </connection>
</connections>
</file>

<file path=xl/sharedStrings.xml><?xml version="1.0" encoding="utf-8"?>
<sst xmlns="http://schemas.openxmlformats.org/spreadsheetml/2006/main" count="2029" uniqueCount="474">
  <si>
    <t>Column / File Notes =&gt;</t>
  </si>
  <si>
    <t>Unknown</t>
  </si>
  <si>
    <t>Don't Like</t>
  </si>
  <si>
    <t>We have all assets</t>
  </si>
  <si>
    <t>Can They Refer "Our Clients"</t>
  </si>
  <si>
    <t>Like</t>
  </si>
  <si>
    <t>$0.250 M in missing assets</t>
  </si>
  <si>
    <t>A</t>
  </si>
  <si>
    <t>Have they Refered "Our Clients"</t>
  </si>
  <si>
    <t>2 or above "Rare Air"</t>
  </si>
  <si>
    <t>$0.500 M in missing assets</t>
  </si>
  <si>
    <t>B</t>
  </si>
  <si>
    <t>1 Clients Refered in the Last Year</t>
  </si>
  <si>
    <t>$0.750 M in missing assets</t>
  </si>
  <si>
    <t>C</t>
  </si>
  <si>
    <t>5+ Clients Refered in the Last Year</t>
  </si>
  <si>
    <t>$1.000 M in missing assets</t>
  </si>
  <si>
    <t>D</t>
  </si>
  <si>
    <t>$2.000 M + in missing assets</t>
  </si>
  <si>
    <t>Quantitative Scoring</t>
  </si>
  <si>
    <t>Qualitative Scoring</t>
  </si>
  <si>
    <t>Segmentation</t>
  </si>
  <si>
    <t>CRM Like Fields</t>
  </si>
  <si>
    <t>Various Projects</t>
  </si>
  <si>
    <t>Partial Book Sales</t>
  </si>
  <si>
    <t>We evaluated these as a team through multiple facilitated sessions and discussions.
In parallel to this we were defining our values (Integrity, People Focused, Kidness, Alignment, Deliver, Resilient, Transparency, Innovation) and listing out the behaviors expected of our teammates, clients, vendors, and partners and we baked that into how we thought about Ease of Maintenance and Likeability.</t>
  </si>
  <si>
    <t>Calculated based on Quantitiative and Qualitative Scores</t>
  </si>
  <si>
    <t>We built into the spreadsheet key CRM momements, the old model was based on a calandar, not so much client need.  We adaptated that and it later became the requirements for the CRM system we ended up implementing.
In Salesforce Segmentation is now dynamic and updates as client data updates, some information is updated daily, other information like revenue is updated monthly, qualitative data is updated at least every 6 months</t>
  </si>
  <si>
    <t>During these early months there were a number of projects that had to be spun up to address clients needs</t>
  </si>
  <si>
    <t>Relationship Name</t>
  </si>
  <si>
    <t>Client Relationship Manager</t>
  </si>
  <si>
    <t>Assets Under Management</t>
  </si>
  <si>
    <t>Convert to Advisory</t>
  </si>
  <si>
    <t>Full 2022 Year Total Revenue</t>
  </si>
  <si>
    <t>T-12 Production</t>
  </si>
  <si>
    <t>YTD Revenue</t>
  </si>
  <si>
    <t>ROA</t>
  </si>
  <si>
    <t>Revenue Score</t>
  </si>
  <si>
    <t>AUM Score</t>
  </si>
  <si>
    <t>Quantitative Score</t>
  </si>
  <si>
    <t>Referral Potential</t>
  </si>
  <si>
    <t xml:space="preserve">Ease of Maintenance </t>
  </si>
  <si>
    <t>Likeability</t>
  </si>
  <si>
    <t>Assets Held Away</t>
  </si>
  <si>
    <t>Savings Potential</t>
  </si>
  <si>
    <t>Qualitative Score</t>
  </si>
  <si>
    <t>Total Score</t>
  </si>
  <si>
    <t>Investment Philosophy Grouping</t>
  </si>
  <si>
    <t>Last Advisory Review</t>
  </si>
  <si>
    <t>Last Advisory Blank</t>
  </si>
  <si>
    <t>Investment Decision Blank</t>
  </si>
  <si>
    <t>Next Touch Blank</t>
  </si>
  <si>
    <t>Rank</t>
  </si>
  <si>
    <t>MC Segment</t>
  </si>
  <si>
    <t>Advisory Compliance w/in 2 Months</t>
  </si>
  <si>
    <t>Investment Descision w/in 2 Months</t>
  </si>
  <si>
    <t>Next Touch w/in 2 Months</t>
  </si>
  <si>
    <t>Ohio National Review</t>
  </si>
  <si>
    <t>Sammons</t>
  </si>
  <si>
    <t>Roth Conversion</t>
  </si>
  <si>
    <t>Income Needs Exceed Plan Ability</t>
  </si>
  <si>
    <t>Gabelli</t>
  </si>
  <si>
    <t>Gabelli - 2</t>
  </si>
  <si>
    <t>Retention Type</t>
  </si>
  <si>
    <t>Retention Notes</t>
  </si>
  <si>
    <t>Attrition Type</t>
  </si>
  <si>
    <t>Teammate 3 - Pass 1</t>
  </si>
  <si>
    <t>Teammate 1 - Pass 1</t>
  </si>
  <si>
    <t>Teammate 2 - Pass 2</t>
  </si>
  <si>
    <t>Teammate 2 - Pass 1</t>
  </si>
  <si>
    <t>Teammate 4 - Pass 1</t>
  </si>
  <si>
    <t>Household 1</t>
  </si>
  <si>
    <t>Teammate 3</t>
  </si>
  <si>
    <t/>
  </si>
  <si>
    <t>Keep</t>
  </si>
  <si>
    <t>Household 2</t>
  </si>
  <si>
    <t>Household 3</t>
  </si>
  <si>
    <t>Teammate 1</t>
  </si>
  <si>
    <t>Household 4</t>
  </si>
  <si>
    <t>Household 5</t>
  </si>
  <si>
    <t>Household 6</t>
  </si>
  <si>
    <t>Teammate 2</t>
  </si>
  <si>
    <t>Household 7</t>
  </si>
  <si>
    <t>Household 8</t>
  </si>
  <si>
    <t>IFS - 1</t>
  </si>
  <si>
    <t>Household 9</t>
  </si>
  <si>
    <t>IFS - 2</t>
  </si>
  <si>
    <t>Household 10</t>
  </si>
  <si>
    <t>Household 11</t>
  </si>
  <si>
    <t>Household 12</t>
  </si>
  <si>
    <t>Household 13</t>
  </si>
  <si>
    <t>Household 14</t>
  </si>
  <si>
    <t>Household 15</t>
  </si>
  <si>
    <t>Household 16</t>
  </si>
  <si>
    <t>Household 17</t>
  </si>
  <si>
    <t>Household 18</t>
  </si>
  <si>
    <t>Household 19</t>
  </si>
  <si>
    <t>Household 20</t>
  </si>
  <si>
    <t>Household 21</t>
  </si>
  <si>
    <t>Household 22</t>
  </si>
  <si>
    <t>Household 23</t>
  </si>
  <si>
    <t>Household 24</t>
  </si>
  <si>
    <t>Household 25</t>
  </si>
  <si>
    <t>Household 26</t>
  </si>
  <si>
    <t>Household 27</t>
  </si>
  <si>
    <t>Household 28</t>
  </si>
  <si>
    <t>Household 29</t>
  </si>
  <si>
    <t>Household 30</t>
  </si>
  <si>
    <t>Household 31</t>
  </si>
  <si>
    <t>Household 32</t>
  </si>
  <si>
    <t>Household 33</t>
  </si>
  <si>
    <t>Household 34</t>
  </si>
  <si>
    <t>Household 35</t>
  </si>
  <si>
    <t>Closed</t>
  </si>
  <si>
    <t>Household 36</t>
  </si>
  <si>
    <t>Household 37</t>
  </si>
  <si>
    <t>Household 38</t>
  </si>
  <si>
    <t>Household 39</t>
  </si>
  <si>
    <t>Household 40</t>
  </si>
  <si>
    <t>Household 41</t>
  </si>
  <si>
    <t>Household 42</t>
  </si>
  <si>
    <t>Household 43</t>
  </si>
  <si>
    <t>Household 44</t>
  </si>
  <si>
    <t>Household 45</t>
  </si>
  <si>
    <t>Household 46</t>
  </si>
  <si>
    <t>Household 47</t>
  </si>
  <si>
    <t>Household 48</t>
  </si>
  <si>
    <t>Household 49</t>
  </si>
  <si>
    <t>Household 50</t>
  </si>
  <si>
    <t>Household 51</t>
  </si>
  <si>
    <t>Household 52</t>
  </si>
  <si>
    <t>Household 53</t>
  </si>
  <si>
    <t>Household 54</t>
  </si>
  <si>
    <t>Household 55</t>
  </si>
  <si>
    <t>Household 56</t>
  </si>
  <si>
    <t>Household 57</t>
  </si>
  <si>
    <t>Household 58</t>
  </si>
  <si>
    <t>Household 59</t>
  </si>
  <si>
    <t>Household 60</t>
  </si>
  <si>
    <t>Household 61</t>
  </si>
  <si>
    <t>Household 62</t>
  </si>
  <si>
    <t>Household 63</t>
  </si>
  <si>
    <t>Household 64</t>
  </si>
  <si>
    <t>Household 65</t>
  </si>
  <si>
    <t>Household 66</t>
  </si>
  <si>
    <t>Household 67</t>
  </si>
  <si>
    <t>Household 68</t>
  </si>
  <si>
    <t>Household 69</t>
  </si>
  <si>
    <t>Household 70</t>
  </si>
  <si>
    <t>Household 71</t>
  </si>
  <si>
    <t>Household 72</t>
  </si>
  <si>
    <t>Household 73</t>
  </si>
  <si>
    <t>Household 74</t>
  </si>
  <si>
    <t>Household 75</t>
  </si>
  <si>
    <t>Household 76</t>
  </si>
  <si>
    <t>Household 77</t>
  </si>
  <si>
    <t>Household 78</t>
  </si>
  <si>
    <t>Household 79</t>
  </si>
  <si>
    <t>Household 80</t>
  </si>
  <si>
    <t>Household 81</t>
  </si>
  <si>
    <t>Household 82</t>
  </si>
  <si>
    <t>Household 83</t>
  </si>
  <si>
    <t>Household 84</t>
  </si>
  <si>
    <t>Household 85</t>
  </si>
  <si>
    <t>Household 86</t>
  </si>
  <si>
    <t>Household 87</t>
  </si>
  <si>
    <t>Household 88</t>
  </si>
  <si>
    <t>Household 89</t>
  </si>
  <si>
    <t>Household 90</t>
  </si>
  <si>
    <t>Household 91</t>
  </si>
  <si>
    <t>Household 92</t>
  </si>
  <si>
    <t>Household 93</t>
  </si>
  <si>
    <t>Household 94</t>
  </si>
  <si>
    <t>Household 95</t>
  </si>
  <si>
    <t>Household 96</t>
  </si>
  <si>
    <t>Household 97</t>
  </si>
  <si>
    <t>Household 98</t>
  </si>
  <si>
    <t>Household 99</t>
  </si>
  <si>
    <t>Household 100</t>
  </si>
  <si>
    <t>Household 101</t>
  </si>
  <si>
    <t>Household 102</t>
  </si>
  <si>
    <t>Household 103</t>
  </si>
  <si>
    <t>Household 104</t>
  </si>
  <si>
    <t>Household 105</t>
  </si>
  <si>
    <t>Household 106</t>
  </si>
  <si>
    <t>Household 107</t>
  </si>
  <si>
    <t>Household 108</t>
  </si>
  <si>
    <t>Household 109</t>
  </si>
  <si>
    <t>Household 110</t>
  </si>
  <si>
    <t>Household 111</t>
  </si>
  <si>
    <t>Household 112</t>
  </si>
  <si>
    <t>Household 113</t>
  </si>
  <si>
    <t>Household 114</t>
  </si>
  <si>
    <t>Household 115</t>
  </si>
  <si>
    <t>Household 116</t>
  </si>
  <si>
    <t>Household 117</t>
  </si>
  <si>
    <t>Household 118</t>
  </si>
  <si>
    <t>Household 119</t>
  </si>
  <si>
    <t>Household 120</t>
  </si>
  <si>
    <t>Household 121</t>
  </si>
  <si>
    <t>Household 122</t>
  </si>
  <si>
    <t>Household 123</t>
  </si>
  <si>
    <t>Household 124</t>
  </si>
  <si>
    <t>Household 125</t>
  </si>
  <si>
    <t>Household 126</t>
  </si>
  <si>
    <t>Household 127</t>
  </si>
  <si>
    <t>Household 128</t>
  </si>
  <si>
    <t>Household 129</t>
  </si>
  <si>
    <t>Household 130</t>
  </si>
  <si>
    <t>Household 131</t>
  </si>
  <si>
    <t>Household 132</t>
  </si>
  <si>
    <t>Household 133</t>
  </si>
  <si>
    <t>Household 134</t>
  </si>
  <si>
    <t>Household 135</t>
  </si>
  <si>
    <t>Household 136</t>
  </si>
  <si>
    <t>Household 137</t>
  </si>
  <si>
    <t>Household 138</t>
  </si>
  <si>
    <t>Household 139</t>
  </si>
  <si>
    <t>Household 140</t>
  </si>
  <si>
    <t>Household 141</t>
  </si>
  <si>
    <t>Household 142</t>
  </si>
  <si>
    <t>Household 143</t>
  </si>
  <si>
    <t>Household 144</t>
  </si>
  <si>
    <t>Household 145</t>
  </si>
  <si>
    <t>Household 146</t>
  </si>
  <si>
    <t>Household 147</t>
  </si>
  <si>
    <t>Household 148</t>
  </si>
  <si>
    <t>Household 149</t>
  </si>
  <si>
    <t>Household 150</t>
  </si>
  <si>
    <t>Household 151</t>
  </si>
  <si>
    <t>Household 152</t>
  </si>
  <si>
    <t>Household 153</t>
  </si>
  <si>
    <t>Household 154</t>
  </si>
  <si>
    <t>Household 155</t>
  </si>
  <si>
    <t>Household 156</t>
  </si>
  <si>
    <t>Household 157</t>
  </si>
  <si>
    <t>Household 158</t>
  </si>
  <si>
    <t>Household 159</t>
  </si>
  <si>
    <t>Household 160</t>
  </si>
  <si>
    <t>Household 161</t>
  </si>
  <si>
    <t>Household 162</t>
  </si>
  <si>
    <t>Household 163</t>
  </si>
  <si>
    <t>Household 164</t>
  </si>
  <si>
    <t>Household 165</t>
  </si>
  <si>
    <t>Household 166</t>
  </si>
  <si>
    <t>Household 167</t>
  </si>
  <si>
    <t>Household 168</t>
  </si>
  <si>
    <t>Household 169</t>
  </si>
  <si>
    <t>Household 170</t>
  </si>
  <si>
    <t>Household 171</t>
  </si>
  <si>
    <t>Household 172</t>
  </si>
  <si>
    <t>Household 173</t>
  </si>
  <si>
    <t>Household 174</t>
  </si>
  <si>
    <t>Household 175</t>
  </si>
  <si>
    <t>Household 176</t>
  </si>
  <si>
    <t>Household 177</t>
  </si>
  <si>
    <t>Household 178</t>
  </si>
  <si>
    <t>Household 179</t>
  </si>
  <si>
    <t>Household 180</t>
  </si>
  <si>
    <t>Household 181</t>
  </si>
  <si>
    <t>Household 182</t>
  </si>
  <si>
    <t>Household 183</t>
  </si>
  <si>
    <t>Household 184</t>
  </si>
  <si>
    <t>Household 185</t>
  </si>
  <si>
    <t>Household 186</t>
  </si>
  <si>
    <t>Household 187</t>
  </si>
  <si>
    <t>Household 188</t>
  </si>
  <si>
    <t>Household 189</t>
  </si>
  <si>
    <t>Household 190</t>
  </si>
  <si>
    <t>Household 191</t>
  </si>
  <si>
    <t>Household 192</t>
  </si>
  <si>
    <t>Household 193</t>
  </si>
  <si>
    <t>Household 194</t>
  </si>
  <si>
    <t>Household 195</t>
  </si>
  <si>
    <t>Household 196</t>
  </si>
  <si>
    <t>Household 197</t>
  </si>
  <si>
    <t>Household 198</t>
  </si>
  <si>
    <t>Household 199</t>
  </si>
  <si>
    <t>Household 200</t>
  </si>
  <si>
    <t>Household 201</t>
  </si>
  <si>
    <t>Household 202</t>
  </si>
  <si>
    <t>Household 203</t>
  </si>
  <si>
    <t>Household 204</t>
  </si>
  <si>
    <t>Household 205</t>
  </si>
  <si>
    <t>Household 206</t>
  </si>
  <si>
    <t>Household 207</t>
  </si>
  <si>
    <t>Household 208</t>
  </si>
  <si>
    <t>Household 209</t>
  </si>
  <si>
    <t>Household 210</t>
  </si>
  <si>
    <t>Household 211</t>
  </si>
  <si>
    <t>Household 212</t>
  </si>
  <si>
    <t>Household 213</t>
  </si>
  <si>
    <t>Household 214</t>
  </si>
  <si>
    <t>Household 215</t>
  </si>
  <si>
    <t>Household 216</t>
  </si>
  <si>
    <t>Household 217</t>
  </si>
  <si>
    <t>Household 218</t>
  </si>
  <si>
    <t>Household 219</t>
  </si>
  <si>
    <t>Household 220</t>
  </si>
  <si>
    <t>Household 221</t>
  </si>
  <si>
    <t>Household 222</t>
  </si>
  <si>
    <t>Household 223</t>
  </si>
  <si>
    <t>Household 224</t>
  </si>
  <si>
    <t>Household 225</t>
  </si>
  <si>
    <t>Household 226</t>
  </si>
  <si>
    <t>Household 227</t>
  </si>
  <si>
    <t>Household 228</t>
  </si>
  <si>
    <t>Household 229</t>
  </si>
  <si>
    <t>Household 230</t>
  </si>
  <si>
    <t>Household 231</t>
  </si>
  <si>
    <t>Household 232</t>
  </si>
  <si>
    <t>Household 233</t>
  </si>
  <si>
    <t>Household 234</t>
  </si>
  <si>
    <t>Household 235</t>
  </si>
  <si>
    <t>Household 236</t>
  </si>
  <si>
    <t>Household 237</t>
  </si>
  <si>
    <t>Household 238</t>
  </si>
  <si>
    <t>Household 239</t>
  </si>
  <si>
    <t>Household 240</t>
  </si>
  <si>
    <t>Household 241</t>
  </si>
  <si>
    <t>Household 242</t>
  </si>
  <si>
    <t>Household 243</t>
  </si>
  <si>
    <t>Household 244</t>
  </si>
  <si>
    <t>Household 245</t>
  </si>
  <si>
    <t>Household 246</t>
  </si>
  <si>
    <t>Household 247</t>
  </si>
  <si>
    <t>Household 248</t>
  </si>
  <si>
    <t>Household 249</t>
  </si>
  <si>
    <t>Household 250</t>
  </si>
  <si>
    <t>Household 251</t>
  </si>
  <si>
    <t>Household 252</t>
  </si>
  <si>
    <t>Household 253</t>
  </si>
  <si>
    <t>Household 254</t>
  </si>
  <si>
    <t>Household 255</t>
  </si>
  <si>
    <t>Household 256</t>
  </si>
  <si>
    <t>Household 257</t>
  </si>
  <si>
    <t>Household 258</t>
  </si>
  <si>
    <t>Household 259</t>
  </si>
  <si>
    <t>Household 260</t>
  </si>
  <si>
    <t>Household 261</t>
  </si>
  <si>
    <t>Household 262</t>
  </si>
  <si>
    <t>Household 263</t>
  </si>
  <si>
    <t>Household 264</t>
  </si>
  <si>
    <t>Household 265</t>
  </si>
  <si>
    <t>Household 266</t>
  </si>
  <si>
    <t>Household 267</t>
  </si>
  <si>
    <t>Household 268</t>
  </si>
  <si>
    <t>Household 269</t>
  </si>
  <si>
    <t>Household 270</t>
  </si>
  <si>
    <t>Household 271</t>
  </si>
  <si>
    <t>Household 272</t>
  </si>
  <si>
    <t>Household 273</t>
  </si>
  <si>
    <t>Household 274</t>
  </si>
  <si>
    <t>Household 275</t>
  </si>
  <si>
    <t>Household 276</t>
  </si>
  <si>
    <t>Household 277</t>
  </si>
  <si>
    <t>Household 278</t>
  </si>
  <si>
    <t>Household 279</t>
  </si>
  <si>
    <t>Household 280</t>
  </si>
  <si>
    <t>Household 281</t>
  </si>
  <si>
    <t>Household 282</t>
  </si>
  <si>
    <t>Household 283</t>
  </si>
  <si>
    <t>Household 284</t>
  </si>
  <si>
    <t>Household 285</t>
  </si>
  <si>
    <t>Household 286</t>
  </si>
  <si>
    <t>Household 287</t>
  </si>
  <si>
    <t>Household 288</t>
  </si>
  <si>
    <t>Household 289</t>
  </si>
  <si>
    <t>Household 290</t>
  </si>
  <si>
    <t>Household 291</t>
  </si>
  <si>
    <t>Household 292</t>
  </si>
  <si>
    <t>Household 293</t>
  </si>
  <si>
    <t>Household 294</t>
  </si>
  <si>
    <t>Household 295</t>
  </si>
  <si>
    <t>Household 296</t>
  </si>
  <si>
    <t>Household 297</t>
  </si>
  <si>
    <t>Household 298</t>
  </si>
  <si>
    <t>Household 299</t>
  </si>
  <si>
    <t>Household 300</t>
  </si>
  <si>
    <t>Household 301</t>
  </si>
  <si>
    <t>Household 302</t>
  </si>
  <si>
    <t>Household 303</t>
  </si>
  <si>
    <t>Household 304</t>
  </si>
  <si>
    <t>Household 305</t>
  </si>
  <si>
    <t>Household 306</t>
  </si>
  <si>
    <t>Household 307</t>
  </si>
  <si>
    <t>Household 308</t>
  </si>
  <si>
    <t>Household 309</t>
  </si>
  <si>
    <t>Household 310</t>
  </si>
  <si>
    <t>Household 311</t>
  </si>
  <si>
    <t>Household 312</t>
  </si>
  <si>
    <t>Household 313</t>
  </si>
  <si>
    <t>Household 314</t>
  </si>
  <si>
    <t>Household 315</t>
  </si>
  <si>
    <t>Household 316</t>
  </si>
  <si>
    <t>Household 317</t>
  </si>
  <si>
    <t>Household 318</t>
  </si>
  <si>
    <t>Household 319</t>
  </si>
  <si>
    <t>Household 320</t>
  </si>
  <si>
    <t>Household 321</t>
  </si>
  <si>
    <t>Household 322</t>
  </si>
  <si>
    <t>Household 323</t>
  </si>
  <si>
    <t>Household 324</t>
  </si>
  <si>
    <t>Household 325</t>
  </si>
  <si>
    <t>Household 326</t>
  </si>
  <si>
    <t>Household 327</t>
  </si>
  <si>
    <t>Household 328</t>
  </si>
  <si>
    <t>Household 329</t>
  </si>
  <si>
    <t>Household 330</t>
  </si>
  <si>
    <t>Household 331</t>
  </si>
  <si>
    <t>Household 332</t>
  </si>
  <si>
    <t>Household 333</t>
  </si>
  <si>
    <t>Household 334</t>
  </si>
  <si>
    <t>Household 335</t>
  </si>
  <si>
    <t>Household 336</t>
  </si>
  <si>
    <t>Household 337</t>
  </si>
  <si>
    <t>Household 338</t>
  </si>
  <si>
    <t>Household 339</t>
  </si>
  <si>
    <t>Household 340</t>
  </si>
  <si>
    <t>Household 341</t>
  </si>
  <si>
    <t>Household 342</t>
  </si>
  <si>
    <t>Household 343</t>
  </si>
  <si>
    <t>Household 344</t>
  </si>
  <si>
    <t>Household 345</t>
  </si>
  <si>
    <t>Household 346</t>
  </si>
  <si>
    <t>Household 347</t>
  </si>
  <si>
    <t>Household 348</t>
  </si>
  <si>
    <t>Household 349</t>
  </si>
  <si>
    <t>Household 350</t>
  </si>
  <si>
    <t>Household 351</t>
  </si>
  <si>
    <t>Household 352</t>
  </si>
  <si>
    <t>Household 353</t>
  </si>
  <si>
    <t>Household 354</t>
  </si>
  <si>
    <t>Household 355</t>
  </si>
  <si>
    <t>Household 356</t>
  </si>
  <si>
    <t>Household 357</t>
  </si>
  <si>
    <t>Household 358</t>
  </si>
  <si>
    <t>Household 359</t>
  </si>
  <si>
    <t>Household 360</t>
  </si>
  <si>
    <t>Household 361</t>
  </si>
  <si>
    <t>Household 362</t>
  </si>
  <si>
    <t>Household 363</t>
  </si>
  <si>
    <t>Household 364</t>
  </si>
  <si>
    <t>Household 365</t>
  </si>
  <si>
    <t>Household 366</t>
  </si>
  <si>
    <t>Household 367</t>
  </si>
  <si>
    <t>Household 368</t>
  </si>
  <si>
    <t>Household 369</t>
  </si>
  <si>
    <t>Household 370</t>
  </si>
  <si>
    <t>Household 371</t>
  </si>
  <si>
    <t>Household 372</t>
  </si>
  <si>
    <t>Household 373</t>
  </si>
  <si>
    <t>Household 374</t>
  </si>
  <si>
    <t>Household 375</t>
  </si>
  <si>
    <t>Household 376</t>
  </si>
  <si>
    <t>Household 377</t>
  </si>
  <si>
    <t>Household 378</t>
  </si>
  <si>
    <t>Household 379</t>
  </si>
  <si>
    <t>Household 380</t>
  </si>
  <si>
    <t>Household 381</t>
  </si>
  <si>
    <t>Household 382</t>
  </si>
  <si>
    <t>Household 383</t>
  </si>
  <si>
    <t>Household 384</t>
  </si>
  <si>
    <t>Household 385</t>
  </si>
  <si>
    <t>Household 386</t>
  </si>
  <si>
    <t>Household 387</t>
  </si>
  <si>
    <t>Grand Total</t>
  </si>
  <si>
    <t>Row Labels</t>
  </si>
  <si>
    <t>Count of Relationship Name</t>
  </si>
  <si>
    <t>In 2023 this was used for two iterations of partial book sales.  We built the segmentation, this functionality, and reporting (more sophisticated than this) into Salesforce and used it again in 2024 for two additional rounds.
Users entered Keep, Sell, or comments about the household and relationship.</t>
  </si>
  <si>
    <t>This took months to build out as we didn't have access to most of this data at the household level.
The first 5 columns were VLOOKUPS against other tabs, we've copied that data as static here so you can see</t>
  </si>
  <si>
    <t>Formulas have been modified since initial use, use at your own risk</t>
  </si>
  <si>
    <t>Per Year</t>
  </si>
  <si>
    <t>Percent you want in each segment work from the bottom 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</si>
</sst>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0.000"/>
  </numFmts>
  <fonts count="17" x14ac:knownFonts="1">
    <font>
      <sz val="11"/>
      <color theme="1"/>
      <name val="Calibri"/>
      <family val="2"/>
      <scheme val="minor"/>
    </font>
    <font>
      <sz val="11"/>
      <color theme="1"/>
      <name val="Calibri"/>
      <family val="2"/>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sz val="11"/>
      <name val="Calibri"/>
      <family val="2"/>
    </font>
    <font>
      <b/>
      <sz val="18"/>
      <color theme="1"/>
      <name val="Calibri"/>
      <family val="2"/>
      <scheme val="minor"/>
    </font>
    <font>
      <b/>
      <sz val="16"/>
      <color theme="0"/>
      <name val="Calibri"/>
      <family val="2"/>
      <scheme val="minor"/>
    </font>
    <font>
      <sz val="11"/>
      <color theme="1"/>
      <name val="Calibri"/>
      <family val="2"/>
    </font>
    <font>
      <sz val="11"/>
      <color indexed="8"/>
      <name val="Calibri"/>
      <family val="2"/>
    </font>
    <font>
      <u/>
      <sz val="11"/>
      <color theme="10"/>
      <name val="Calibri"/>
      <family val="2"/>
    </font>
    <font>
      <sz val="8"/>
      <name val="Calibri"/>
      <family val="2"/>
      <scheme val="minor"/>
    </font>
    <font>
      <sz val="11"/>
      <color rgb="FF444444"/>
      <name val="Calibri"/>
      <family val="2"/>
    </font>
    <font>
      <sz val="11"/>
      <color indexed="8"/>
      <name val="Calibri"/>
      <family val="2"/>
      <scheme val="minor"/>
    </font>
    <font>
      <b/>
      <sz val="16"/>
      <color theme="1"/>
      <name val="Calibri"/>
      <family val="2"/>
      <scheme val="minor"/>
    </font>
    <font>
      <sz val="16"/>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002060"/>
        <bgColor indexed="64"/>
      </patternFill>
    </fill>
    <fill>
      <patternFill patternType="solid">
        <fgColor theme="6"/>
        <bgColor indexed="64"/>
      </patternFill>
    </fill>
    <fill>
      <patternFill patternType="solid">
        <fgColor theme="0" tint="-0.499984740745262"/>
        <bgColor indexed="64"/>
      </patternFill>
    </fill>
    <fill>
      <patternFill patternType="solid">
        <fgColor theme="4"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indexed="64"/>
      </left>
      <right/>
      <top style="thin">
        <color indexed="64"/>
      </top>
      <bottom style="thin">
        <color auto="1"/>
      </bottom>
      <diagonal/>
    </border>
    <border>
      <left style="thin">
        <color auto="1"/>
      </left>
      <right style="thin">
        <color auto="1"/>
      </right>
      <top style="thin">
        <color indexed="64"/>
      </top>
      <bottom/>
      <diagonal/>
    </border>
    <border>
      <left style="thin">
        <color auto="1"/>
      </left>
      <right style="thin">
        <color auto="1"/>
      </right>
      <top/>
      <bottom style="thin">
        <color indexed="64"/>
      </bottom>
      <diagonal/>
    </border>
    <border>
      <left/>
      <right style="thin">
        <color auto="1"/>
      </right>
      <top style="thin">
        <color indexed="64"/>
      </top>
      <bottom style="thin">
        <color indexed="64"/>
      </bottom>
      <diagonal/>
    </border>
    <border>
      <left style="thin">
        <color auto="1"/>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medium">
        <color indexed="64"/>
      </left>
      <right/>
      <top style="thin">
        <color rgb="FF000000"/>
      </top>
      <bottom style="thin">
        <color indexed="64"/>
      </bottom>
      <diagonal/>
    </border>
    <border>
      <left/>
      <right style="thin">
        <color auto="1"/>
      </right>
      <top style="thin">
        <color rgb="FF000000"/>
      </top>
      <bottom style="thin">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5" fillId="0" borderId="0"/>
    <xf numFmtId="0" fontId="9" fillId="0" borderId="0"/>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0" fontId="5" fillId="0" borderId="0"/>
    <xf numFmtId="0" fontId="6" fillId="0" borderId="0"/>
    <xf numFmtId="0" fontId="1" fillId="0" borderId="0"/>
    <xf numFmtId="0" fontId="14" fillId="0" borderId="0"/>
  </cellStyleXfs>
  <cellXfs count="146">
    <xf numFmtId="0" fontId="0" fillId="0" borderId="0" xfId="0"/>
    <xf numFmtId="0" fontId="0" fillId="0" borderId="0" xfId="0" pivotButton="1" applyAlignment="1">
      <alignment vertical="top" wrapText="1"/>
    </xf>
    <xf numFmtId="0" fontId="0" fillId="0" borderId="0" xfId="0" applyAlignment="1">
      <alignment vertical="top" wrapText="1"/>
    </xf>
    <xf numFmtId="0" fontId="0" fillId="0" borderId="0" xfId="0" applyAlignment="1">
      <alignment horizontal="left" vertical="top"/>
    </xf>
    <xf numFmtId="0" fontId="0" fillId="0" borderId="0" xfId="0" applyAlignment="1">
      <alignment vertical="top"/>
    </xf>
    <xf numFmtId="0" fontId="0" fillId="0" borderId="0" xfId="0" applyAlignment="1">
      <alignment horizontal="center" vertical="top" wrapText="1"/>
    </xf>
    <xf numFmtId="0" fontId="3" fillId="3" borderId="5" xfId="0" applyFont="1" applyFill="1" applyBorder="1" applyAlignment="1">
      <alignment horizontal="center" vertical="top" wrapText="1"/>
    </xf>
    <xf numFmtId="0" fontId="4" fillId="0" borderId="0" xfId="0" applyFont="1" applyAlignment="1">
      <alignment horizontal="center" vertical="top" wrapText="1"/>
    </xf>
    <xf numFmtId="0" fontId="3" fillId="4" borderId="5" xfId="0" applyFont="1" applyFill="1" applyBorder="1" applyAlignment="1">
      <alignment horizontal="center" vertical="top" wrapText="1"/>
    </xf>
    <xf numFmtId="14" fontId="0" fillId="0" borderId="0" xfId="2" applyNumberFormat="1" applyFont="1" applyFill="1" applyBorder="1" applyAlignment="1" applyProtection="1">
      <alignment vertical="top" wrapText="1"/>
    </xf>
    <xf numFmtId="44" fontId="0" fillId="0" borderId="0" xfId="1" applyFont="1" applyBorder="1" applyAlignment="1" applyProtection="1">
      <alignment vertical="top"/>
      <protection locked="0"/>
    </xf>
    <xf numFmtId="14" fontId="0" fillId="0" borderId="0" xfId="2" applyNumberFormat="1" applyFont="1" applyBorder="1" applyAlignment="1" applyProtection="1">
      <alignment vertical="top"/>
    </xf>
    <xf numFmtId="0" fontId="0" fillId="0" borderId="0" xfId="2" applyNumberFormat="1" applyFont="1" applyBorder="1" applyAlignment="1" applyProtection="1">
      <alignment vertical="top"/>
    </xf>
    <xf numFmtId="0" fontId="0" fillId="0" borderId="0" xfId="0" pivotButton="1"/>
    <xf numFmtId="0" fontId="0" fillId="0" borderId="0" xfId="0" applyAlignment="1">
      <alignment horizontal="center" vertical="top"/>
    </xf>
    <xf numFmtId="165" fontId="0" fillId="2" borderId="1" xfId="0" applyNumberFormat="1" applyFill="1" applyBorder="1" applyAlignment="1" applyProtection="1">
      <alignment vertical="top"/>
      <protection locked="0"/>
    </xf>
    <xf numFmtId="165" fontId="0" fillId="2" borderId="1" xfId="0" applyNumberFormat="1" applyFill="1" applyBorder="1" applyAlignment="1" applyProtection="1">
      <alignment horizontal="right" vertical="top"/>
      <protection locked="0"/>
    </xf>
    <xf numFmtId="0" fontId="0" fillId="2" borderId="1" xfId="0" applyFill="1" applyBorder="1" applyAlignment="1" applyProtection="1">
      <alignment vertical="top"/>
      <protection locked="0"/>
    </xf>
    <xf numFmtId="0" fontId="0" fillId="0" borderId="1" xfId="0" applyBorder="1" applyAlignment="1" applyProtection="1">
      <alignment vertical="top"/>
      <protection locked="0"/>
    </xf>
    <xf numFmtId="0" fontId="3" fillId="5" borderId="5" xfId="0" applyFont="1" applyFill="1" applyBorder="1" applyAlignment="1">
      <alignment horizontal="center" vertical="top" wrapText="1"/>
    </xf>
    <xf numFmtId="14" fontId="0" fillId="2" borderId="1" xfId="0" applyNumberFormat="1" applyFill="1" applyBorder="1" applyAlignment="1" applyProtection="1">
      <alignment horizontal="center" vertical="top"/>
      <protection locked="0"/>
    </xf>
    <xf numFmtId="0" fontId="0" fillId="0" borderId="0" xfId="0" applyAlignment="1" applyProtection="1">
      <alignment vertical="top" wrapText="1"/>
      <protection locked="0"/>
    </xf>
    <xf numFmtId="44" fontId="0" fillId="0" borderId="0" xfId="0" applyNumberFormat="1" applyAlignment="1" applyProtection="1">
      <alignment vertical="top" wrapText="1"/>
      <protection locked="0"/>
    </xf>
    <xf numFmtId="0" fontId="0" fillId="0" borderId="0" xfId="0" applyAlignment="1" applyProtection="1">
      <alignment horizontal="right" vertical="top" wrapText="1"/>
      <protection locked="0"/>
    </xf>
    <xf numFmtId="0" fontId="4" fillId="0" borderId="0" xfId="0" applyFont="1" applyAlignment="1">
      <alignment vertical="top"/>
    </xf>
    <xf numFmtId="0" fontId="0" fillId="0" borderId="0" xfId="0" applyAlignment="1" applyProtection="1">
      <alignment vertical="top"/>
      <protection locked="0"/>
    </xf>
    <xf numFmtId="0" fontId="0" fillId="0" borderId="0" xfId="0" applyAlignment="1">
      <alignment horizontal="right" vertical="top"/>
    </xf>
    <xf numFmtId="44" fontId="0" fillId="0" borderId="0" xfId="0" applyNumberFormat="1" applyAlignment="1" applyProtection="1">
      <alignment vertical="top"/>
      <protection locked="0"/>
    </xf>
    <xf numFmtId="49" fontId="0" fillId="0" borderId="0" xfId="0" applyNumberFormat="1" applyAlignment="1">
      <alignment horizontal="center" vertical="top" wrapText="1"/>
    </xf>
    <xf numFmtId="14" fontId="4" fillId="0" borderId="0" xfId="0" applyNumberFormat="1" applyFont="1" applyAlignment="1">
      <alignment horizontal="right" vertical="top"/>
    </xf>
    <xf numFmtId="14" fontId="4" fillId="0" borderId="0" xfId="0" applyNumberFormat="1" applyFont="1" applyAlignment="1">
      <alignment vertical="top"/>
    </xf>
    <xf numFmtId="0" fontId="4" fillId="0" borderId="0" xfId="0" applyFont="1" applyAlignment="1">
      <alignment horizontal="center" vertical="top"/>
    </xf>
    <xf numFmtId="49" fontId="4" fillId="0" borderId="0" xfId="0" applyNumberFormat="1" applyFont="1" applyAlignment="1">
      <alignment horizontal="center" vertical="top"/>
    </xf>
    <xf numFmtId="49" fontId="4" fillId="0" borderId="0" xfId="0" applyNumberFormat="1" applyFont="1" applyAlignment="1">
      <alignment horizontal="center" vertical="top" wrapText="1"/>
    </xf>
    <xf numFmtId="14" fontId="0" fillId="0" borderId="0" xfId="2" applyNumberFormat="1" applyFont="1" applyFill="1" applyBorder="1" applyAlignment="1" applyProtection="1">
      <alignment horizontal="center" vertical="top" wrapText="1"/>
    </xf>
    <xf numFmtId="164" fontId="0" fillId="0" borderId="0" xfId="1" applyNumberFormat="1" applyFont="1" applyFill="1" applyAlignment="1">
      <alignment vertical="top" wrapText="1"/>
    </xf>
    <xf numFmtId="14" fontId="4" fillId="0" borderId="0" xfId="0" applyNumberFormat="1" applyFont="1" applyAlignment="1">
      <alignment horizontal="center" vertical="top"/>
    </xf>
    <xf numFmtId="44" fontId="4" fillId="0" borderId="0" xfId="0" applyNumberFormat="1" applyFont="1" applyAlignment="1">
      <alignment horizontal="center" vertical="top"/>
    </xf>
    <xf numFmtId="165" fontId="0" fillId="2" borderId="1" xfId="0" applyNumberFormat="1" applyFill="1" applyBorder="1" applyAlignment="1" applyProtection="1">
      <alignment horizontal="center" vertical="top"/>
      <protection locked="0"/>
    </xf>
    <xf numFmtId="9" fontId="0" fillId="0" borderId="0" xfId="2" applyFont="1" applyFill="1" applyBorder="1" applyAlignment="1" applyProtection="1">
      <alignment vertical="top" wrapText="1"/>
    </xf>
    <xf numFmtId="0" fontId="4" fillId="0" borderId="0" xfId="0" applyFont="1" applyAlignment="1" applyProtection="1">
      <alignment vertical="top"/>
      <protection locked="0"/>
    </xf>
    <xf numFmtId="0" fontId="7" fillId="0" borderId="0" xfId="0" applyFont="1" applyAlignment="1" applyProtection="1">
      <alignment vertical="top" wrapText="1"/>
      <protection locked="0"/>
    </xf>
    <xf numFmtId="164" fontId="4" fillId="0" borderId="0" xfId="0" applyNumberFormat="1" applyFont="1" applyAlignment="1">
      <alignment vertical="top"/>
    </xf>
    <xf numFmtId="14" fontId="4" fillId="0" borderId="0" xfId="0" quotePrefix="1" applyNumberFormat="1" applyFont="1" applyAlignment="1">
      <alignment horizontal="left" vertical="top"/>
    </xf>
    <xf numFmtId="10" fontId="0" fillId="2" borderId="1" xfId="0" applyNumberFormat="1" applyFill="1" applyBorder="1" applyAlignment="1" applyProtection="1">
      <alignment vertical="top"/>
      <protection locked="0"/>
    </xf>
    <xf numFmtId="0" fontId="4" fillId="0" borderId="0" xfId="0" applyFont="1" applyAlignment="1">
      <alignment vertical="top" wrapText="1"/>
    </xf>
    <xf numFmtId="165" fontId="0" fillId="2" borderId="4" xfId="0" applyNumberFormat="1" applyFill="1" applyBorder="1" applyAlignment="1" applyProtection="1">
      <alignment horizontal="right" vertical="top"/>
      <protection locked="0"/>
    </xf>
    <xf numFmtId="165" fontId="0" fillId="2" borderId="4" xfId="0" applyNumberFormat="1" applyFill="1" applyBorder="1" applyAlignment="1" applyProtection="1">
      <alignment horizontal="center" vertical="top"/>
      <protection locked="0"/>
    </xf>
    <xf numFmtId="0" fontId="0" fillId="2" borderId="4" xfId="0" applyFill="1" applyBorder="1" applyAlignment="1" applyProtection="1">
      <alignment vertical="top"/>
      <protection locked="0"/>
    </xf>
    <xf numFmtId="14" fontId="0" fillId="2" borderId="4" xfId="0" applyNumberFormat="1" applyFill="1" applyBorder="1" applyAlignment="1" applyProtection="1">
      <alignment horizontal="center" vertical="top"/>
      <protection locked="0"/>
    </xf>
    <xf numFmtId="49" fontId="0" fillId="0" borderId="0" xfId="0" applyNumberFormat="1" applyAlignment="1">
      <alignment horizontal="left" vertical="top" wrapText="1"/>
    </xf>
    <xf numFmtId="49" fontId="4" fillId="0" borderId="0" xfId="0" applyNumberFormat="1" applyFont="1" applyAlignment="1">
      <alignment horizontal="left" vertical="top"/>
    </xf>
    <xf numFmtId="0" fontId="3" fillId="3" borderId="5" xfId="0" applyFont="1" applyFill="1" applyBorder="1" applyAlignment="1">
      <alignment horizontal="left" vertical="top" wrapText="1"/>
    </xf>
    <xf numFmtId="14" fontId="0" fillId="0" borderId="0" xfId="2" applyNumberFormat="1" applyFont="1" applyFill="1" applyBorder="1" applyAlignment="1" applyProtection="1">
      <alignment horizontal="left" vertical="top" wrapText="1"/>
    </xf>
    <xf numFmtId="0" fontId="0" fillId="0" borderId="0" xfId="0" applyAlignment="1">
      <alignment horizontal="left" vertical="top" wrapText="1"/>
    </xf>
    <xf numFmtId="0" fontId="0" fillId="0" borderId="0" xfId="0" applyAlignment="1">
      <alignment horizontal="left" wrapText="1"/>
    </xf>
    <xf numFmtId="164" fontId="4" fillId="0" borderId="0" xfId="0" applyNumberFormat="1" applyFont="1" applyAlignment="1">
      <alignment vertical="top" wrapText="1"/>
    </xf>
    <xf numFmtId="10" fontId="0" fillId="0" borderId="0" xfId="2" applyNumberFormat="1" applyFont="1" applyFill="1" applyAlignment="1">
      <alignment vertical="top" wrapText="1"/>
    </xf>
    <xf numFmtId="14" fontId="4" fillId="0" borderId="0" xfId="0" applyNumberFormat="1" applyFont="1" applyAlignment="1">
      <alignment horizontal="right" vertical="top" wrapText="1"/>
    </xf>
    <xf numFmtId="14" fontId="4" fillId="0" borderId="0" xfId="0" quotePrefix="1" applyNumberFormat="1" applyFont="1" applyAlignment="1">
      <alignment horizontal="left" vertical="top" wrapText="1"/>
    </xf>
    <xf numFmtId="14" fontId="4" fillId="0" borderId="0" xfId="0" applyNumberFormat="1" applyFont="1" applyAlignment="1">
      <alignment vertical="top" wrapText="1"/>
    </xf>
    <xf numFmtId="16" fontId="4" fillId="0" borderId="0" xfId="0" applyNumberFormat="1" applyFont="1" applyAlignment="1">
      <alignment horizontal="center" vertical="top" wrapText="1"/>
    </xf>
    <xf numFmtId="14" fontId="4" fillId="0" borderId="0" xfId="0" applyNumberFormat="1" applyFont="1" applyAlignment="1">
      <alignment horizontal="center" vertical="top" wrapText="1"/>
    </xf>
    <xf numFmtId="44" fontId="4" fillId="0" borderId="0" xfId="0" applyNumberFormat="1" applyFont="1" applyAlignment="1">
      <alignment horizontal="center" vertical="top" wrapText="1"/>
    </xf>
    <xf numFmtId="49" fontId="4" fillId="0" borderId="0" xfId="0" applyNumberFormat="1" applyFont="1" applyAlignment="1">
      <alignment horizontal="left" vertical="top" wrapText="1"/>
    </xf>
    <xf numFmtId="0" fontId="0" fillId="0" borderId="0" xfId="0" applyAlignment="1">
      <alignment wrapText="1"/>
    </xf>
    <xf numFmtId="0" fontId="0" fillId="0" borderId="0" xfId="2" applyNumberFormat="1" applyFont="1" applyBorder="1" applyAlignment="1" applyProtection="1">
      <alignment vertical="top" wrapText="1"/>
    </xf>
    <xf numFmtId="14" fontId="0" fillId="0" borderId="0" xfId="2" applyNumberFormat="1" applyFont="1" applyBorder="1" applyAlignment="1" applyProtection="1">
      <alignment vertical="top" wrapText="1"/>
    </xf>
    <xf numFmtId="14" fontId="4" fillId="0" borderId="0" xfId="2" applyNumberFormat="1" applyFont="1" applyFill="1" applyBorder="1" applyAlignment="1" applyProtection="1">
      <alignment vertical="top" wrapText="1"/>
    </xf>
    <xf numFmtId="10" fontId="4" fillId="0" borderId="0" xfId="2" applyNumberFormat="1" applyFont="1" applyFill="1" applyBorder="1" applyAlignment="1">
      <alignment vertical="top"/>
    </xf>
    <xf numFmtId="0" fontId="4" fillId="0" borderId="0" xfId="0" applyFont="1" applyAlignment="1">
      <alignment horizontal="left" vertical="top"/>
    </xf>
    <xf numFmtId="0" fontId="4" fillId="0" borderId="0" xfId="0" applyFont="1"/>
    <xf numFmtId="0" fontId="4" fillId="0" borderId="0" xfId="2" applyNumberFormat="1" applyFont="1" applyFill="1" applyBorder="1" applyAlignment="1" applyProtection="1">
      <alignment vertical="top"/>
    </xf>
    <xf numFmtId="14" fontId="4" fillId="0" borderId="0" xfId="2" applyNumberFormat="1" applyFont="1" applyFill="1" applyBorder="1" applyAlignment="1" applyProtection="1">
      <alignment vertical="top"/>
    </xf>
    <xf numFmtId="44" fontId="4" fillId="0" borderId="0" xfId="0" applyNumberFormat="1" applyFont="1" applyAlignment="1" applyProtection="1">
      <alignment vertical="top"/>
      <protection locked="0"/>
    </xf>
    <xf numFmtId="0" fontId="3" fillId="6" borderId="5" xfId="0" applyFont="1" applyFill="1" applyBorder="1" applyAlignment="1">
      <alignment horizontal="center" vertical="top" wrapText="1"/>
    </xf>
    <xf numFmtId="0" fontId="15" fillId="0" borderId="0" xfId="0" applyFont="1" applyAlignment="1">
      <alignment vertical="top" wrapText="1"/>
    </xf>
    <xf numFmtId="49" fontId="15" fillId="0" borderId="0" xfId="0" applyNumberFormat="1" applyFont="1" applyAlignment="1">
      <alignment horizontal="center" vertical="top" wrapText="1"/>
    </xf>
    <xf numFmtId="0" fontId="16" fillId="0" borderId="0" xfId="0" applyFont="1" applyAlignment="1">
      <alignment horizontal="center" vertical="top" wrapText="1"/>
    </xf>
    <xf numFmtId="0" fontId="16" fillId="0" borderId="0" xfId="0" applyFont="1" applyAlignment="1">
      <alignment wrapText="1"/>
    </xf>
    <xf numFmtId="0" fontId="16" fillId="0" borderId="0" xfId="0" applyFont="1" applyAlignment="1">
      <alignment horizontal="left" vertical="top" wrapText="1"/>
    </xf>
    <xf numFmtId="0" fontId="16" fillId="0" borderId="0" xfId="2" applyNumberFormat="1" applyFont="1" applyBorder="1" applyAlignment="1" applyProtection="1">
      <alignment vertical="top" wrapText="1"/>
    </xf>
    <xf numFmtId="0" fontId="16" fillId="0" borderId="0" xfId="0" applyFont="1" applyAlignment="1">
      <alignment vertical="top" wrapText="1"/>
    </xf>
    <xf numFmtId="14" fontId="16" fillId="0" borderId="0" xfId="2" applyNumberFormat="1" applyFont="1" applyBorder="1" applyAlignment="1" applyProtection="1">
      <alignment vertical="top" wrapText="1"/>
    </xf>
    <xf numFmtId="14" fontId="16" fillId="0" borderId="0" xfId="2" applyNumberFormat="1" applyFont="1" applyFill="1" applyBorder="1" applyAlignment="1" applyProtection="1">
      <alignment vertical="top" wrapText="1"/>
    </xf>
    <xf numFmtId="44" fontId="16" fillId="0" borderId="0" xfId="0" applyNumberFormat="1" applyFont="1" applyAlignment="1" applyProtection="1">
      <alignment vertical="top" wrapText="1"/>
      <protection locked="0"/>
    </xf>
    <xf numFmtId="0" fontId="16" fillId="0" borderId="0" xfId="0" applyFont="1" applyAlignment="1" applyProtection="1">
      <alignment vertical="top" wrapText="1"/>
      <protection locked="0"/>
    </xf>
    <xf numFmtId="0" fontId="4" fillId="0" borderId="0" xfId="0" applyFont="1" applyAlignment="1">
      <alignment horizontal="left" vertical="top" wrapText="1"/>
    </xf>
    <xf numFmtId="0" fontId="0" fillId="0" borderId="0" xfId="2" applyNumberFormat="1" applyFont="1" applyBorder="1" applyAlignment="1" applyProtection="1">
      <alignment horizontal="left" vertical="top" wrapText="1"/>
    </xf>
    <xf numFmtId="14" fontId="0" fillId="0" borderId="0" xfId="2" applyNumberFormat="1" applyFont="1" applyBorder="1" applyAlignment="1" applyProtection="1">
      <alignment horizontal="left" vertical="top" wrapText="1"/>
    </xf>
    <xf numFmtId="44" fontId="0" fillId="0" borderId="0" xfId="0" applyNumberFormat="1" applyAlignment="1" applyProtection="1">
      <alignment horizontal="left" vertical="top" wrapText="1"/>
      <protection locked="0"/>
    </xf>
    <xf numFmtId="0" fontId="0" fillId="0" borderId="0" xfId="0" applyAlignment="1" applyProtection="1">
      <alignment horizontal="lef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right" vertical="top" wrapText="1"/>
      <protection locked="0"/>
    </xf>
    <xf numFmtId="14" fontId="4" fillId="0" borderId="0" xfId="2" applyNumberFormat="1" applyFont="1" applyFill="1" applyBorder="1" applyAlignment="1" applyProtection="1">
      <alignment horizontal="center" vertical="top" wrapText="1"/>
    </xf>
    <xf numFmtId="0" fontId="0" fillId="0" borderId="0" xfId="0" applyAlignment="1" applyProtection="1">
      <alignment horizontal="left" vertical="top"/>
      <protection locked="0"/>
    </xf>
    <xf numFmtId="14" fontId="2" fillId="0" borderId="0" xfId="2" applyNumberFormat="1" applyFont="1" applyFill="1" applyBorder="1" applyAlignment="1" applyProtection="1">
      <alignment horizontal="left" vertical="top" wrapText="1"/>
    </xf>
    <xf numFmtId="164" fontId="0" fillId="0" borderId="1" xfId="1" applyNumberFormat="1" applyFont="1" applyFill="1" applyBorder="1" applyAlignment="1" applyProtection="1">
      <alignment vertical="top"/>
      <protection locked="0"/>
    </xf>
    <xf numFmtId="164" fontId="0" fillId="0" borderId="1" xfId="0" applyNumberFormat="1" applyBorder="1" applyAlignment="1" applyProtection="1">
      <alignment vertical="top"/>
      <protection locked="0"/>
    </xf>
    <xf numFmtId="164" fontId="0" fillId="0" borderId="4" xfId="1" applyNumberFormat="1" applyFont="1" applyFill="1" applyBorder="1" applyAlignment="1" applyProtection="1">
      <alignment vertical="top"/>
      <protection locked="0"/>
    </xf>
    <xf numFmtId="164" fontId="0" fillId="0" borderId="4" xfId="0" applyNumberFormat="1" applyBorder="1" applyAlignment="1" applyProtection="1">
      <alignment vertical="top"/>
      <protection locked="0"/>
    </xf>
    <xf numFmtId="10" fontId="0" fillId="2" borderId="1" xfId="2" applyNumberFormat="1" applyFont="1" applyFill="1" applyBorder="1" applyAlignment="1" applyProtection="1">
      <alignment vertical="top"/>
    </xf>
    <xf numFmtId="14" fontId="0" fillId="0" borderId="1" xfId="0" applyNumberFormat="1" applyBorder="1" applyAlignment="1" applyProtection="1">
      <alignment horizontal="center" vertical="top"/>
      <protection locked="0"/>
    </xf>
    <xf numFmtId="0" fontId="0" fillId="0" borderId="1" xfId="0" applyBorder="1" applyAlignment="1" applyProtection="1">
      <alignment horizontal="center" vertical="top"/>
      <protection locked="0"/>
    </xf>
    <xf numFmtId="14" fontId="0" fillId="0" borderId="4" xfId="0" applyNumberFormat="1" applyBorder="1" applyAlignment="1" applyProtection="1">
      <alignment horizontal="center" vertical="top"/>
      <protection locked="0"/>
    </xf>
    <xf numFmtId="0" fontId="0" fillId="0" borderId="4" xfId="0" applyBorder="1" applyAlignment="1" applyProtection="1">
      <alignment horizontal="center" vertical="top"/>
      <protection locked="0"/>
    </xf>
    <xf numFmtId="44" fontId="0" fillId="0" borderId="1" xfId="0" applyNumberFormat="1" applyBorder="1" applyAlignment="1" applyProtection="1">
      <alignment horizontal="center" vertical="top"/>
      <protection locked="0"/>
    </xf>
    <xf numFmtId="49" fontId="0" fillId="0" borderId="1" xfId="0" applyNumberFormat="1" applyBorder="1" applyAlignment="1">
      <alignment horizontal="center" vertical="top"/>
    </xf>
    <xf numFmtId="49" fontId="0" fillId="0" borderId="1" xfId="0" applyNumberFormat="1" applyBorder="1" applyAlignment="1">
      <alignment horizontal="left" vertical="top"/>
    </xf>
    <xf numFmtId="44" fontId="0" fillId="0" borderId="1" xfId="0" applyNumberFormat="1" applyBorder="1" applyAlignment="1">
      <alignment horizontal="center" vertical="top"/>
    </xf>
    <xf numFmtId="44" fontId="0" fillId="0" borderId="1" xfId="0" applyNumberFormat="1" applyBorder="1" applyAlignment="1">
      <alignment horizontal="left" vertical="top"/>
    </xf>
    <xf numFmtId="0" fontId="13" fillId="0" borderId="1" xfId="0" applyFont="1" applyBorder="1"/>
    <xf numFmtId="49" fontId="0" fillId="0" borderId="0" xfId="0" applyNumberFormat="1" applyAlignment="1">
      <alignment horizontal="center" vertical="top"/>
    </xf>
    <xf numFmtId="44" fontId="0" fillId="0" borderId="0" xfId="0" applyNumberFormat="1" applyAlignment="1">
      <alignment horizontal="center" vertical="top"/>
    </xf>
    <xf numFmtId="49" fontId="0" fillId="0" borderId="1" xfId="0" applyNumberFormat="1" applyBorder="1" applyAlignment="1">
      <alignment horizontal="center" vertical="top" wrapText="1"/>
    </xf>
    <xf numFmtId="44" fontId="0" fillId="0" borderId="0" xfId="0" applyNumberFormat="1" applyAlignment="1" applyProtection="1">
      <alignment horizontal="center" vertical="top"/>
      <protection locked="0"/>
    </xf>
    <xf numFmtId="49" fontId="4" fillId="0" borderId="1" xfId="0" applyNumberFormat="1" applyFont="1" applyBorder="1" applyAlignment="1">
      <alignment horizontal="center" vertical="top"/>
    </xf>
    <xf numFmtId="0" fontId="13" fillId="0" borderId="0" xfId="0" applyFont="1"/>
    <xf numFmtId="49" fontId="0" fillId="0" borderId="0" xfId="0" applyNumberFormat="1" applyAlignment="1">
      <alignment horizontal="left" vertical="top"/>
    </xf>
    <xf numFmtId="44" fontId="0" fillId="0" borderId="0" xfId="0" applyNumberFormat="1" applyAlignment="1">
      <alignment horizontal="left" vertical="top"/>
    </xf>
    <xf numFmtId="44" fontId="0" fillId="0" borderId="4" xfId="0" applyNumberFormat="1" applyBorder="1" applyAlignment="1" applyProtection="1">
      <alignment horizontal="center" vertical="top"/>
      <protection locked="0"/>
    </xf>
    <xf numFmtId="44" fontId="0" fillId="0" borderId="4" xfId="0" applyNumberFormat="1" applyBorder="1" applyAlignment="1">
      <alignment horizontal="left" vertical="top"/>
    </xf>
    <xf numFmtId="49" fontId="0" fillId="0" borderId="4" xfId="0" applyNumberFormat="1" applyBorder="1" applyAlignment="1">
      <alignment horizontal="center" vertical="top"/>
    </xf>
    <xf numFmtId="49" fontId="0" fillId="0" borderId="4" xfId="0" applyNumberFormat="1" applyBorder="1" applyAlignment="1">
      <alignment horizontal="left" vertical="top"/>
    </xf>
    <xf numFmtId="44" fontId="0" fillId="0" borderId="4" xfId="0" applyNumberFormat="1" applyBorder="1" applyAlignment="1">
      <alignment horizontal="center" vertical="top"/>
    </xf>
    <xf numFmtId="10" fontId="4" fillId="0" borderId="0" xfId="2" applyNumberFormat="1" applyFont="1" applyFill="1" applyAlignment="1">
      <alignment vertical="top"/>
    </xf>
    <xf numFmtId="0" fontId="3" fillId="3" borderId="2" xfId="0" applyFont="1" applyFill="1" applyBorder="1" applyAlignment="1">
      <alignment horizontal="left" vertical="top" wrapText="1"/>
    </xf>
    <xf numFmtId="0" fontId="3" fillId="3" borderId="6" xfId="0" applyFont="1" applyFill="1" applyBorder="1" applyAlignment="1">
      <alignment horizontal="left" vertical="top" wrapText="1"/>
    </xf>
    <xf numFmtId="0" fontId="8" fillId="3" borderId="10" xfId="0" applyFont="1" applyFill="1" applyBorder="1" applyAlignment="1">
      <alignment horizontal="center" vertical="top" wrapText="1"/>
    </xf>
    <xf numFmtId="0" fontId="8" fillId="3" borderId="8" xfId="0" applyFont="1" applyFill="1" applyBorder="1" applyAlignment="1">
      <alignment horizontal="center" vertical="top" wrapText="1"/>
    </xf>
    <xf numFmtId="0" fontId="8" fillId="3" borderId="11" xfId="0" applyFont="1" applyFill="1" applyBorder="1" applyAlignment="1">
      <alignment horizontal="center" vertical="top" wrapText="1"/>
    </xf>
    <xf numFmtId="0" fontId="8" fillId="5" borderId="7"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9" xfId="0" applyFont="1" applyFill="1" applyBorder="1" applyAlignment="1">
      <alignment horizontal="center" vertical="top" wrapText="1"/>
    </xf>
    <xf numFmtId="0" fontId="8" fillId="3" borderId="9" xfId="0" applyFont="1" applyFill="1" applyBorder="1" applyAlignment="1">
      <alignment horizontal="center" vertical="top" wrapText="1"/>
    </xf>
    <xf numFmtId="0" fontId="8" fillId="5" borderId="10" xfId="0" applyFont="1" applyFill="1" applyBorder="1" applyAlignment="1">
      <alignment horizontal="center" vertical="top" wrapText="1"/>
    </xf>
    <xf numFmtId="0" fontId="8" fillId="6" borderId="10" xfId="0" applyFont="1" applyFill="1" applyBorder="1" applyAlignment="1">
      <alignment horizontal="center" vertical="top" wrapText="1"/>
    </xf>
    <xf numFmtId="0" fontId="8" fillId="6" borderId="8" xfId="0" applyFont="1" applyFill="1" applyBorder="1" applyAlignment="1">
      <alignment horizontal="center" vertical="top" wrapText="1"/>
    </xf>
    <xf numFmtId="0" fontId="8" fillId="6" borderId="9" xfId="0" applyFont="1" applyFill="1" applyBorder="1" applyAlignment="1">
      <alignment horizontal="center" vertical="top" wrapText="1"/>
    </xf>
    <xf numFmtId="0" fontId="8" fillId="4" borderId="10" xfId="0" applyFont="1" applyFill="1" applyBorder="1" applyAlignment="1">
      <alignment horizontal="center" vertical="top" wrapText="1"/>
    </xf>
    <xf numFmtId="0" fontId="8" fillId="4" borderId="8" xfId="0" applyFont="1" applyFill="1" applyBorder="1" applyAlignment="1">
      <alignment horizontal="center" vertical="top" wrapText="1"/>
    </xf>
    <xf numFmtId="0" fontId="8" fillId="4" borderId="9" xfId="0" applyFont="1" applyFill="1" applyBorder="1" applyAlignment="1">
      <alignment horizontal="center" vertical="top" wrapText="1"/>
    </xf>
    <xf numFmtId="0" fontId="3" fillId="5" borderId="3"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6" borderId="2" xfId="0" applyFont="1" applyFill="1" applyBorder="1" applyAlignment="1">
      <alignment horizontal="left" vertical="top" wrapText="1"/>
    </xf>
    <xf numFmtId="0" fontId="3" fillId="4" borderId="2" xfId="0" applyFont="1" applyFill="1" applyBorder="1" applyAlignment="1">
      <alignment horizontal="left" vertical="top" wrapText="1"/>
    </xf>
  </cellXfs>
  <cellStyles count="11">
    <cellStyle name="Currency" xfId="1" builtinId="4"/>
    <cellStyle name="Currency 2" xfId="5" xr:uid="{00000000-0005-0000-0000-000001000000}"/>
    <cellStyle name="Hyperlink 2" xfId="6" xr:uid="{00000000-0005-0000-0000-000003000000}"/>
    <cellStyle name="Normal" xfId="0" builtinId="0"/>
    <cellStyle name="Normal 2" xfId="3" xr:uid="{00000000-0005-0000-0000-000005000000}"/>
    <cellStyle name="Normal 3" xfId="7" xr:uid="{00000000-0005-0000-0000-000006000000}"/>
    <cellStyle name="Normal 4" xfId="4" xr:uid="{00000000-0005-0000-0000-000007000000}"/>
    <cellStyle name="Normal 5" xfId="8" xr:uid="{DDB41F91-B8B1-4766-8090-44230E6FDCA8}"/>
    <cellStyle name="Normal 6" xfId="9" xr:uid="{6CA9EC37-7633-44C5-B0E7-34BC707A85EF}"/>
    <cellStyle name="Normal 7" xfId="10" xr:uid="{91045A14-7A2A-495A-B4B9-E0B61BBCD25A}"/>
    <cellStyle name="Percent" xfId="2" builtinId="5"/>
  </cellStyles>
  <dxfs count="71">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fill>
        <patternFill patternType="none">
          <bgColor auto="1"/>
        </patternFill>
      </fill>
    </dxf>
    <dxf>
      <fill>
        <patternFill patternType="none">
          <bgColor auto="1"/>
        </patternFill>
      </fill>
    </dxf>
    <dxf>
      <numFmt numFmtId="30" formatCode="@"/>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dxf>
    <dxf>
      <numFmt numFmtId="34" formatCode="_(&quot;$&quot;* #,##0.00_);_(&quot;$&quot;* \(#,##0.00\);_(&quot;$&quot;* &quot;-&quot;??_);_(@_)"/>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dxf>
    <dxf>
      <numFmt numFmtId="30" formatCode="@"/>
      <fill>
        <patternFill patternType="none">
          <fgColor indexed="64"/>
          <bgColor auto="1"/>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30" formatCode="@"/>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dxf>
    <dxf>
      <numFmt numFmtId="30" formatCode="@"/>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dxf>
    <dxf>
      <numFmt numFmtId="30" formatCode="@"/>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dxf>
    <dxf>
      <numFmt numFmtId="30" formatCode="@"/>
      <fill>
        <patternFill patternType="none">
          <fgColor indexed="64"/>
          <bgColor auto="1"/>
        </patternFill>
      </fill>
      <alignment horizontal="left" vertical="top" textRotation="0" wrapText="0" indent="0" justifyLastLine="0" shrinkToFit="0" readingOrder="0"/>
      <border diagonalUp="0" diagonalDown="0" outline="0">
        <left style="thin">
          <color auto="1"/>
        </left>
        <right style="thin">
          <color auto="1"/>
        </right>
        <top style="thin">
          <color indexed="64"/>
        </top>
        <bottom/>
      </border>
    </dxf>
    <dxf>
      <numFmt numFmtId="30" formatCode="@"/>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dxf>
    <dxf>
      <numFmt numFmtId="34" formatCode="_(&quot;$&quot;* #,##0.00_);_(&quot;$&quot;* \(#,##0.00\);_(&quot;$&quot;* &quot;-&quot;??_);_(@_)"/>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protection locked="0" hidden="0"/>
    </dxf>
    <dxf>
      <numFmt numFmtId="34" formatCode="_(&quot;$&quot;* #,##0.00_);_(&quot;$&quot;* \(#,##0.00\);_(&quot;$&quot;* &quot;-&quot;??_);_(@_)"/>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protection locked="0" hidden="0"/>
    </dxf>
    <dxf>
      <numFmt numFmtId="34" formatCode="_(&quot;$&quot;* #,##0.00_);_(&quot;$&quot;* \(#,##0.00\);_(&quot;$&quot;* &quot;-&quot;??_);_(@_)"/>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protection locked="0" hidden="0"/>
    </dxf>
    <dxf>
      <numFmt numFmtId="34" formatCode="_(&quot;$&quot;* #,##0.00_);_(&quot;$&quot;* \(#,##0.00\);_(&quot;$&quot;* &quot;-&quot;??_);_(@_)"/>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protection locked="0" hidden="0"/>
    </dxf>
    <dxf>
      <numFmt numFmtId="34" formatCode="_(&quot;$&quot;* #,##0.00_);_(&quot;$&quot;* \(#,##0.00\);_(&quot;$&quot;* &quot;-&quot;??_);_(@_)"/>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protection locked="0" hidden="0"/>
    </dxf>
    <dxf>
      <numFmt numFmtId="34" formatCode="_(&quot;$&quot;* #,##0.00_);_(&quot;$&quot;* \(#,##0.00\);_(&quot;$&quot;* &quot;-&quot;??_);_(@_)"/>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indexed="64"/>
        </top>
        <bottom/>
      </border>
      <protection locked="0" hidden="0"/>
    </dxf>
    <dxf>
      <numFmt numFmtId="19" formatCode="m/d/yyyy"/>
      <fill>
        <patternFill patternType="solid">
          <fgColor indexed="64"/>
          <bgColor theme="0" tint="-0.14999847407452621"/>
        </patternFill>
      </fill>
      <alignment horizontal="center" vertical="top" textRotation="0" wrapText="0" indent="0" justifyLastLine="0" shrinkToFit="0" readingOrder="0"/>
      <border diagonalUp="0" diagonalDown="0">
        <left style="thin">
          <color auto="1"/>
        </left>
        <right style="thin">
          <color auto="1"/>
        </right>
        <top style="thin">
          <color indexed="64"/>
        </top>
        <bottom/>
        <vertical/>
        <horizontal/>
      </border>
      <protection locked="0" hidden="0"/>
    </dxf>
    <dxf>
      <font>
        <strike val="0"/>
        <outline val="0"/>
        <shadow val="0"/>
        <u val="none"/>
        <vertAlign val="baseline"/>
        <sz val="11"/>
        <name val="Calibri"/>
        <family val="2"/>
        <scheme val="minor"/>
      </font>
      <numFmt numFmtId="19" formatCode="m/d/yyyy"/>
      <fill>
        <patternFill patternType="solid">
          <fgColor indexed="64"/>
          <bgColor theme="0" tint="-0.14999847407452621"/>
        </patternFill>
      </fill>
      <alignment horizontal="center" vertical="top" textRotation="0" wrapText="0" indent="0" justifyLastLine="0" shrinkToFit="0" readingOrder="0"/>
      <border diagonalUp="0" diagonalDown="0">
        <left style="thin">
          <color auto="1"/>
        </left>
        <right style="thin">
          <color auto="1"/>
        </right>
        <top style="thin">
          <color indexed="64"/>
        </top>
        <bottom/>
        <vertical/>
        <horizontal/>
      </border>
      <protection locked="0" hidden="0"/>
    </dxf>
    <dxf>
      <font>
        <strike val="0"/>
        <outline val="0"/>
        <shadow val="0"/>
        <u val="none"/>
        <vertAlign val="baseline"/>
        <sz val="11"/>
        <name val="Calibri"/>
        <family val="2"/>
        <scheme val="minor"/>
      </font>
      <numFmt numFmtId="19" formatCode="m/d/yyyy"/>
      <fill>
        <patternFill patternType="solid">
          <fgColor indexed="64"/>
          <bgColor theme="0" tint="-0.14999847407452621"/>
        </patternFill>
      </fill>
      <alignment horizontal="center" vertical="top" textRotation="0" wrapText="0" indent="0" justifyLastLine="0" shrinkToFit="0" readingOrder="0"/>
      <border diagonalUp="0" diagonalDown="0">
        <left style="thin">
          <color auto="1"/>
        </left>
        <right style="thin">
          <color auto="1"/>
        </right>
        <top style="thin">
          <color indexed="64"/>
        </top>
        <bottom/>
        <vertical/>
        <horizontal/>
      </border>
      <protection locked="0" hidden="0"/>
    </dxf>
    <dxf>
      <numFmt numFmtId="165" formatCode="0.000"/>
      <fill>
        <patternFill patternType="solid">
          <fgColor indexed="64"/>
          <bgColor theme="0" tint="-0.14999847407452621"/>
        </patternFill>
      </fill>
      <alignment horizontal="center" vertical="top" textRotation="0" wrapText="0" indent="0" justifyLastLine="0" shrinkToFit="0" readingOrder="0"/>
      <border diagonalUp="0" diagonalDown="0">
        <left style="thin">
          <color auto="1"/>
        </left>
        <right style="thin">
          <color auto="1"/>
        </right>
        <top style="thin">
          <color indexed="64"/>
        </top>
        <bottom/>
        <vertical/>
        <horizontal/>
      </border>
      <protection locked="0" hidden="0"/>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0" tint="-0.14999847407452621"/>
        </patternFill>
      </fill>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font>
      <numFmt numFmtId="0" formatCode="General"/>
      <fill>
        <patternFill patternType="none">
          <fgColor indexed="64"/>
          <bgColor auto="1"/>
        </patternFill>
      </fill>
      <alignment horizontal="center" vertical="top" textRotation="0" wrapText="0" indent="0" justifyLastLine="0" shrinkToFit="0" readingOrder="0"/>
      <border diagonalUp="0" diagonalDown="0" outline="0">
        <left style="thin">
          <color indexed="64"/>
        </left>
        <right style="thin">
          <color auto="1"/>
        </right>
        <top style="thin">
          <color indexed="64"/>
        </top>
        <bottom/>
      </border>
      <protection locked="0" hidden="0"/>
    </dxf>
    <dxf>
      <font>
        <b val="0"/>
        <strike val="0"/>
        <outline val="0"/>
        <shadow val="0"/>
        <u val="none"/>
        <vertAlign val="baseline"/>
        <sz val="11"/>
        <name val="Calibri"/>
        <family val="2"/>
        <scheme val="minor"/>
      </font>
      <numFmt numFmtId="0" formatCode="General"/>
      <fill>
        <patternFill patternType="none">
          <fgColor indexed="64"/>
          <bgColor auto="1"/>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strike val="0"/>
        <outline val="0"/>
        <shadow val="0"/>
        <u val="none"/>
        <vertAlign val="baseline"/>
        <sz val="11"/>
        <name val="Calibri"/>
        <family val="2"/>
        <scheme val="minor"/>
      </font>
      <numFmt numFmtId="19" formatCode="m/d/yyyy"/>
      <fill>
        <patternFill patternType="none">
          <fgColor indexed="64"/>
          <bgColor auto="1"/>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strike val="0"/>
        <outline val="0"/>
        <shadow val="0"/>
        <u val="none"/>
        <vertAlign val="baseline"/>
        <sz val="11"/>
        <name val="Calibri"/>
        <family val="2"/>
        <scheme val="minor"/>
      </font>
      <numFmt numFmtId="19" formatCode="m/d/yyyy"/>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indexed="64"/>
        </right>
        <top style="thin">
          <color indexed="64"/>
        </top>
        <bottom/>
      </border>
      <protection locked="0" hidden="0"/>
    </dxf>
    <dxf>
      <font>
        <b val="0"/>
        <i val="0"/>
        <strike val="0"/>
        <condense val="0"/>
        <extend val="0"/>
        <outline val="0"/>
        <shadow val="0"/>
        <u val="none"/>
        <vertAlign val="baseline"/>
        <sz val="11"/>
        <color theme="1"/>
        <name val="Calibri"/>
        <family val="2"/>
        <scheme val="minor"/>
      </font>
      <numFmt numFmtId="0" formatCode="General"/>
      <fill>
        <patternFill patternType="solid">
          <fgColor indexed="64"/>
          <bgColor theme="0" tint="-0.14999847407452621"/>
        </patternFill>
      </fill>
      <alignment horizontal="general" vertical="top" textRotation="0" wrapText="0" indent="0" justifyLastLine="0" shrinkToFit="0" readingOrder="0"/>
      <border diagonalUp="0" diagonalDown="0" outline="0">
        <left style="thin">
          <color auto="1"/>
        </left>
        <right style="thin">
          <color indexed="64"/>
        </right>
        <top style="thin">
          <color indexed="64"/>
        </top>
        <bottom/>
      </border>
      <protection locked="0" hidden="0"/>
    </dxf>
    <dxf>
      <font>
        <strike val="0"/>
        <outline val="0"/>
        <shadow val="0"/>
        <u val="none"/>
        <vertAlign val="baseline"/>
        <sz val="11"/>
        <name val="Calibri"/>
        <family val="2"/>
        <scheme val="minor"/>
      </font>
      <numFmt numFmtId="165" formatCode="0.000"/>
      <fill>
        <patternFill patternType="solid">
          <fgColor indexed="64"/>
          <bgColor theme="0" tint="-0.14999847407452621"/>
        </patternFill>
      </fill>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trike val="0"/>
        <outline val="0"/>
        <shadow val="0"/>
        <u val="none"/>
        <vertAlign val="baseline"/>
        <sz val="11"/>
        <name val="Calibri"/>
        <family val="2"/>
        <scheme val="minor"/>
      </font>
      <numFmt numFmtId="165" formatCode="0.000"/>
      <fill>
        <patternFill patternType="solid">
          <fgColor indexed="64"/>
          <bgColor theme="0" tint="-0.1499984740745262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1"/>
        <name val="Calibri"/>
        <family val="2"/>
        <scheme val="minor"/>
      </font>
      <numFmt numFmtId="165" formatCode="0.000"/>
      <fill>
        <patternFill patternType="solid">
          <fgColor indexed="64"/>
          <bgColor theme="0" tint="-0.1499984740745262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strike val="0"/>
        <outline val="0"/>
        <shadow val="0"/>
        <u val="none"/>
        <vertAlign val="baseline"/>
        <sz val="11"/>
        <name val="Calibri"/>
        <family val="2"/>
        <scheme val="minor"/>
      </font>
      <numFmt numFmtId="165" formatCode="0.000"/>
      <fill>
        <patternFill patternType="solid">
          <fgColor indexed="64"/>
          <bgColor theme="0" tint="-0.14999847407452621"/>
        </patternFill>
      </fill>
      <alignment horizontal="right" vertical="top" textRotation="0" wrapText="0" indent="0" justifyLastLine="0" shrinkToFit="0" readingOrder="0"/>
      <border diagonalUp="0" diagonalDown="0">
        <left style="thin">
          <color indexed="64"/>
        </left>
        <right style="thin">
          <color indexed="64"/>
        </right>
        <top style="thin">
          <color indexed="64"/>
        </top>
        <bottom/>
      </border>
      <protection locked="0" hidden="0"/>
    </dxf>
    <dxf>
      <font>
        <strike val="0"/>
        <outline val="0"/>
        <shadow val="0"/>
        <u val="none"/>
        <vertAlign val="baseline"/>
        <sz val="11"/>
        <name val="Calibri"/>
        <family val="2"/>
        <scheme val="minor"/>
      </font>
      <numFmt numFmtId="165" formatCode="0.000"/>
      <fill>
        <patternFill patternType="solid">
          <fgColor indexed="64"/>
          <bgColor theme="0" tint="-0.14999847407452621"/>
        </patternFill>
      </fill>
      <alignment horizontal="right" vertical="top" textRotation="0" wrapText="0" indent="0" justifyLastLine="0" shrinkToFit="0" readingOrder="0"/>
      <border diagonalUp="0" diagonalDown="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theme="1"/>
        <name val="Calibri"/>
        <family val="2"/>
        <scheme val="minor"/>
      </font>
      <numFmt numFmtId="14" formatCode="0.00%"/>
      <fill>
        <patternFill patternType="solid">
          <fgColor indexed="64"/>
          <bgColor theme="0" tint="-0.14999847407452621"/>
        </patternFill>
      </fill>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1" hidden="0"/>
    </dxf>
    <dxf>
      <numFmt numFmtId="164" formatCode="_(&quot;$&quot;* #,##0_);_(&quot;$&quot;* \(#,##0\);_(&quot;$&quot;* &quot;-&quot;??_);_(@_)"/>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theme="1"/>
        <name val="Calibri"/>
        <family val="2"/>
        <scheme val="minor"/>
      </font>
      <numFmt numFmtId="164" formatCode="_(&quot;$&quot;* #,##0_);_(&quot;$&quot;* \(#,##0\);_(&quot;$&quot;* &quot;-&quot;??_);_(@_)"/>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numFmt numFmtId="164" formatCode="_(&quot;$&quot;* #,##0_);_(&quot;$&quot;* \(#,##0\);_(&quot;$&quot;* &quot;-&quot;??_);_(@_)"/>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strike val="0"/>
        <outline val="0"/>
        <shadow val="0"/>
        <u val="none"/>
        <vertAlign val="baseline"/>
        <sz val="11"/>
        <name val="Calibri"/>
        <family val="2"/>
        <scheme val="minor"/>
      </font>
      <numFmt numFmtId="164" formatCode="_(&quot;$&quot;* #,##0_);_(&quot;$&quot;* \(#,##0\);_(&quot;$&quot;* &quot;-&quot;??_);_(@_)"/>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theme="1"/>
        <name val="Calibri"/>
        <family val="2"/>
        <scheme val="minor"/>
      </font>
      <numFmt numFmtId="164" formatCode="_(&quot;$&quot;* #,##0_);_(&quot;$&quot;* \(#,##0\);_(&quot;$&quot;* &quot;-&quot;??_);_(@_)"/>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indexed="64"/>
        </right>
        <top style="thin">
          <color indexed="64"/>
        </top>
        <bottom/>
      </border>
      <protection locked="0" hidden="0"/>
    </dxf>
    <dxf>
      <font>
        <strike val="0"/>
        <outline val="0"/>
        <shadow val="0"/>
        <u val="none"/>
        <vertAlign val="baseline"/>
        <sz val="11"/>
        <name val="Calibri"/>
        <family val="2"/>
        <scheme val="minor"/>
      </font>
      <alignment horizontal="general" vertical="top" textRotation="0" wrapText="0" indent="0" justifyLastLine="0" shrinkToFit="0" readingOrder="0"/>
      <border diagonalUp="0" diagonalDown="0" outline="0">
        <left style="thin">
          <color auto="1"/>
        </left>
        <right style="thin">
          <color indexed="64"/>
        </right>
        <top style="thin">
          <color indexed="64"/>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alignment horizontal="center" vertical="top" textRotation="0" wrapText="0" indent="0" justifyLastLine="0" shrinkToFit="0" readingOrder="0"/>
    </dxf>
    <dxf>
      <border>
        <bottom style="thin">
          <color rgb="FF000000"/>
        </bottom>
      </border>
    </dxf>
    <dxf>
      <font>
        <strike val="0"/>
        <outline val="0"/>
        <shadow val="0"/>
        <u val="none"/>
        <vertAlign val="baseline"/>
        <sz val="11"/>
        <name val="Calibri"/>
        <family val="2"/>
        <scheme val="minor"/>
      </font>
      <alignment horizontal="center" vertical="top"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ill>
        <patternFill>
          <bgColor rgb="FFFF0000"/>
        </patternFill>
      </fill>
    </dxf>
    <dxf>
      <fill>
        <patternFill>
          <bgColor rgb="FFFF0000"/>
        </patternFill>
      </fill>
    </dxf>
    <dxf>
      <fill>
        <patternFill>
          <bgColor theme="6"/>
        </patternFill>
      </fill>
    </dxf>
    <dxf>
      <fill>
        <patternFill>
          <bgColor theme="9"/>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7" Type="http://schemas.openxmlformats.org/officeDocument/2006/relationships/connections" Target="connections.xml"/><Relationship Id="rId12" Type="http://schemas.openxmlformats.org/officeDocument/2006/relationships/calcChain" Target="calcChain.xml"/><Relationship Id="rId17" Type="http://schemas.openxmlformats.org/officeDocument/2006/relationships/customXml" Target="../customXml/item5.xml"/><Relationship Id="rId25" Type="http://schemas.openxmlformats.org/officeDocument/2006/relationships/customXml" Target="../customXml/item13.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10/relationships/person" Target="persons/person.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pivotCacheDefinition" Target="pivotCache/pivotCacheDefinition2.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10" Type="http://schemas.openxmlformats.org/officeDocument/2006/relationships/powerPivotData" Target="model/item.data"/><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pivotCacheDefinition" Target="pivotCache/pivotCacheDefinition1.xml"/><Relationship Id="rId9" Type="http://schemas.openxmlformats.org/officeDocument/2006/relationships/sharedStrings" Target="sharedString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[Nicole Milone - Value Summit - Spreadsheet - Advisor Segmentation Tool - Solaris Strategic Wealth.xlsx]CRM Assignments - Graphs!PivotTable1</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pivotFmt>
      <c:pivotFmt>
        <c:idx val="2"/>
        <c:spPr>
          <a:solidFill>
            <a:schemeClr val="accent1"/>
          </a:solidFill>
          <a:ln>
            <a:noFill/>
          </a:ln>
          <a:effectLst/>
        </c:spPr>
      </c:pivotFmt>
      <c:pivotFmt>
        <c:idx val="3"/>
        <c:spPr>
          <a:solidFill>
            <a:schemeClr val="accent1"/>
          </a:solidFill>
          <a:ln>
            <a:noFill/>
          </a:ln>
          <a:effectLst/>
        </c:spPr>
      </c:pivotFmt>
      <c:pivotFmt>
        <c:idx val="4"/>
        <c:spPr>
          <a:solidFill>
            <a:schemeClr val="accent1"/>
          </a:solidFill>
          <a:ln>
            <a:noFill/>
          </a:ln>
          <a:effectLst/>
        </c:spPr>
      </c:pivotFmt>
      <c:pivotFmt>
        <c:idx val="5"/>
        <c:spPr>
          <a:solidFill>
            <a:schemeClr val="accent1"/>
          </a:solidFill>
          <a:ln>
            <a:noFill/>
          </a:ln>
          <a:effectLst/>
        </c:spPr>
      </c:pivotFmt>
      <c:pivotFmt>
        <c:idx val="6"/>
        <c:spPr>
          <a:solidFill>
            <a:schemeClr val="accent1"/>
          </a:solidFill>
          <a:ln>
            <a:noFill/>
          </a:ln>
          <a:effectLst/>
        </c:spPr>
      </c:pivotFmt>
      <c:pivotFmt>
        <c:idx val="7"/>
        <c:spPr>
          <a:solidFill>
            <a:schemeClr val="accent1"/>
          </a:solidFill>
          <a:ln>
            <a:noFill/>
          </a:ln>
          <a:effectLst/>
        </c:spPr>
      </c:pivotFmt>
    </c:pivotFmts>
    <c:plotArea>
      <c:layout/>
      <c:pieChart>
        <c:varyColors val="1"/>
        <c:ser>
          <c:idx val="0"/>
          <c:order val="0"/>
          <c:tx>
            <c:strRef>
              <c:f>'CRM Assignments - Graphs'!$B$1</c:f>
              <c:strCache>
                <c:ptCount val="1"/>
                <c:pt idx="0">
                  <c:v>Total</c:v>
                </c:pt>
              </c:strCache>
            </c:strRef>
          </c:tx>
          <c:dPt>
            <c:idx val="0"/>
            <c:bubble3D val="0"/>
            <c:spPr>
              <a:solidFill>
                <a:schemeClr val="accent1"/>
              </a:solidFill>
              <a:ln>
                <a:noFill/>
              </a:ln>
              <a:effectLst/>
            </c:spPr>
            <c:extLst>
              <c:ext xmlns:c16="http://schemas.microsoft.com/office/drawing/2014/chart" uri="{C3380CC4-5D6E-409C-BE32-E72D297353CC}">
                <c16:uniqueId val="{00000001-3ACD-45F2-BC12-FD802817EB48}"/>
              </c:ext>
            </c:extLst>
          </c:dPt>
          <c:dPt>
            <c:idx val="1"/>
            <c:bubble3D val="0"/>
            <c:spPr>
              <a:solidFill>
                <a:schemeClr val="accent2"/>
              </a:solidFill>
              <a:ln>
                <a:noFill/>
              </a:ln>
              <a:effectLst/>
            </c:spPr>
            <c:extLst>
              <c:ext xmlns:c16="http://schemas.microsoft.com/office/drawing/2014/chart" uri="{C3380CC4-5D6E-409C-BE32-E72D297353CC}">
                <c16:uniqueId val="{00000003-3ACD-45F2-BC12-FD802817EB48}"/>
              </c:ext>
            </c:extLst>
          </c:dPt>
          <c:dPt>
            <c:idx val="2"/>
            <c:bubble3D val="0"/>
            <c:spPr>
              <a:solidFill>
                <a:schemeClr val="accent3"/>
              </a:solidFill>
              <a:ln>
                <a:noFill/>
              </a:ln>
              <a:effectLst/>
            </c:spPr>
            <c:extLst>
              <c:ext xmlns:c16="http://schemas.microsoft.com/office/drawing/2014/chart" uri="{C3380CC4-5D6E-409C-BE32-E72D297353CC}">
                <c16:uniqueId val="{00000005-3ACD-45F2-BC12-FD802817EB48}"/>
              </c:ext>
            </c:extLst>
          </c:dPt>
          <c:dPt>
            <c:idx val="3"/>
            <c:bubble3D val="0"/>
            <c:spPr>
              <a:solidFill>
                <a:schemeClr val="accent4"/>
              </a:solidFill>
              <a:ln>
                <a:noFill/>
              </a:ln>
              <a:effectLst/>
            </c:spPr>
            <c:extLst>
              <c:ext xmlns:c16="http://schemas.microsoft.com/office/drawing/2014/chart" uri="{C3380CC4-5D6E-409C-BE32-E72D297353CC}">
                <c16:uniqueId val="{00000007-3ACD-45F2-BC12-FD802817EB48}"/>
              </c:ext>
            </c:extLst>
          </c:dPt>
          <c:cat>
            <c:strRef>
              <c:f>'CRM Assignments - Graphs'!$A$2:$A$5</c:f>
              <c:strCache>
                <c:ptCount val="3"/>
                <c:pt idx="0">
                  <c:v>Teammate 3</c:v>
                </c:pt>
                <c:pt idx="1">
                  <c:v>Teammate 1</c:v>
                </c:pt>
                <c:pt idx="2">
                  <c:v>Teammate 2</c:v>
                </c:pt>
              </c:strCache>
            </c:strRef>
          </c:cat>
          <c:val>
            <c:numRef>
              <c:f>'CRM Assignments - Graphs'!$B$2:$B$5</c:f>
              <c:numCache>
                <c:formatCode>General</c:formatCode>
                <c:ptCount val="3"/>
                <c:pt idx="0">
                  <c:v>119</c:v>
                </c:pt>
                <c:pt idx="1">
                  <c:v>164</c:v>
                </c:pt>
                <c:pt idx="2">
                  <c:v>104</c:v>
                </c:pt>
              </c:numCache>
            </c:numRef>
          </c:val>
          <c:extLst>
            <c:ext xmlns:c16="http://schemas.microsoft.com/office/drawing/2014/chart" uri="{C3380CC4-5D6E-409C-BE32-E72D297353CC}">
              <c16:uniqueId val="{00000000-B81F-4BCF-9DD1-9AEFBB5F7309}"/>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[Nicole Milone - Value Summit - Spreadsheet - Advisor Segmentation Tool - Solaris Strategic Wealth.xlsx]CRM Assignments - Graphs!PivotTable3</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pivotFmt>
      <c:pivotFmt>
        <c:idx val="3"/>
        <c:spPr>
          <a:solidFill>
            <a:schemeClr val="accent1"/>
          </a:solidFill>
          <a:ln>
            <a:noFill/>
          </a:ln>
          <a:effectLst/>
        </c:spPr>
      </c:pivotFmt>
      <c:pivotFmt>
        <c:idx val="4"/>
        <c:spPr>
          <a:solidFill>
            <a:schemeClr val="accent1"/>
          </a:solidFill>
          <a:ln>
            <a:noFill/>
          </a:ln>
          <a:effectLst/>
        </c:spPr>
      </c:pivotFmt>
      <c:pivotFmt>
        <c:idx val="5"/>
        <c:spPr>
          <a:solidFill>
            <a:schemeClr val="accent1"/>
          </a:solidFill>
          <a:ln>
            <a:noFill/>
          </a:ln>
          <a:effectLst/>
        </c:spPr>
      </c:pivotFmt>
    </c:pivotFmts>
    <c:plotArea>
      <c:layout/>
      <c:pieChart>
        <c:varyColors val="1"/>
        <c:dLbls>
          <c:showLegendKey val="0"/>
          <c:showVal val="0"/>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10</xdr:col>
      <xdr:colOff>369606</xdr:colOff>
      <xdr:row>233</xdr:row>
      <xdr:rowOff>200025</xdr:rowOff>
    </xdr:from>
    <xdr:ext cx="184731" cy="937629"/>
    <xdr:sp macro="" textlink="">
      <xdr:nvSpPr>
        <xdr:cNvPr id="2" name="Rectangle 1">
          <a:extLst>
            <a:ext uri="{FF2B5EF4-FFF2-40B4-BE49-F238E27FC236}">
              <a16:creationId xmlns:a16="http://schemas.microsoft.com/office/drawing/2014/main" id="{00000000-0008-0000-0000-000002000000}"/>
            </a:ext>
          </a:extLst>
        </xdr:cNvPr>
        <xdr:cNvSpPr/>
      </xdr:nvSpPr>
      <xdr:spPr>
        <a:xfrm>
          <a:off x="11342406" y="11317605"/>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4</xdr:col>
      <xdr:colOff>0</xdr:colOff>
      <xdr:row>0</xdr:row>
      <xdr:rowOff>0</xdr:rowOff>
    </xdr:from>
    <xdr:to>
      <xdr:col>11</xdr:col>
      <xdr:colOff>304800</xdr:colOff>
      <xdr:row>15</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22860</xdr:colOff>
      <xdr:row>16</xdr:row>
      <xdr:rowOff>0</xdr:rowOff>
    </xdr:from>
    <xdr:to>
      <xdr:col>9</xdr:col>
      <xdr:colOff>327660</xdr:colOff>
      <xdr:row>113</xdr:row>
      <xdr:rowOff>179070</xdr:rowOff>
    </xdr:to>
    <xdr:graphicFrame macro="">
      <xdr:nvGraphicFramePr>
        <xdr:cNvPr id="4" name="Chart 3">
          <a:extLst>
            <a:ext uri="{FF2B5EF4-FFF2-40B4-BE49-F238E27FC236}">
              <a16:creationId xmlns:a16="http://schemas.microsoft.com/office/drawing/2014/main"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Jen Meldrim" id="{83C76493-8DC1-49A8-A35E-96EB078B71C9}" userId="S::jennifer.meldrim@moneycounts.onmicrosoft.com::76fbb488-f769-4127-be3e-0e421f30c686"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oug Milone" refreshedDate="45967.641736574071" createdVersion="8" refreshedVersion="8" minRefreshableVersion="3" recordCount="387" xr:uid="{A5056EE7-3ED6-492E-B200-DDD1B50AACA9}">
  <cacheSource type="worksheet">
    <worksheetSource name="Intake"/>
  </cacheSource>
  <cacheFields count="43">
    <cacheField name="Relationship Name" numFmtId="0">
      <sharedItems/>
    </cacheField>
    <cacheField name="Client Relationship Manager" numFmtId="49">
      <sharedItems containsBlank="1" count="7">
        <s v="Teammate 3"/>
        <s v="Teammate 1"/>
        <s v="Teammate 2"/>
        <s v="Jamie" u="1"/>
        <s v="Jen" u="1"/>
        <s v="Paula" u="1"/>
        <m u="1"/>
      </sharedItems>
    </cacheField>
    <cacheField name="Assets Under Management" numFmtId="164">
      <sharedItems containsNonDate="0" containsString="0" containsBlank="1"/>
    </cacheField>
    <cacheField name="Convert to Advisory" numFmtId="164">
      <sharedItems containsNonDate="0" containsString="0" containsBlank="1"/>
    </cacheField>
    <cacheField name="Full 2022 Year Total Revenue" numFmtId="164">
      <sharedItems containsNonDate="0" containsString="0" containsBlank="1"/>
    </cacheField>
    <cacheField name="T-12 Production" numFmtId="164">
      <sharedItems containsNonDate="0" containsString="0" containsBlank="1"/>
    </cacheField>
    <cacheField name="YTD Revenue" numFmtId="164">
      <sharedItems containsNonDate="0" containsString="0" containsBlank="1"/>
    </cacheField>
    <cacheField name="ROA" numFmtId="10">
      <sharedItems/>
    </cacheField>
    <cacheField name="Revenue Score" numFmtId="165">
      <sharedItems/>
    </cacheField>
    <cacheField name="AUM Score" numFmtId="165">
      <sharedItems/>
    </cacheField>
    <cacheField name="Quantitative Score" numFmtId="165">
      <sharedItems containsSemiMixedTypes="0" containsString="0" containsNumber="1" containsInteger="1" minValue="0" maxValue="0"/>
    </cacheField>
    <cacheField name="Referral Potential" numFmtId="0">
      <sharedItems containsNonDate="0" containsString="0" containsBlank="1"/>
    </cacheField>
    <cacheField name="Ease of Maintenance " numFmtId="0">
      <sharedItems containsNonDate="0" containsString="0" containsBlank="1"/>
    </cacheField>
    <cacheField name="Likeability" numFmtId="0">
      <sharedItems containsNonDate="0" containsString="0" containsBlank="1"/>
    </cacheField>
    <cacheField name="Assets Held Away" numFmtId="0">
      <sharedItems containsNonDate="0" containsString="0" containsBlank="1"/>
    </cacheField>
    <cacheField name="Savings Potential" numFmtId="0">
      <sharedItems containsNonDate="0" containsString="0" containsBlank="1"/>
    </cacheField>
    <cacheField name="Qualitative Score" numFmtId="165">
      <sharedItems containsSemiMixedTypes="0" containsString="0" containsNumber="1" containsInteger="1" minValue="0" maxValue="0"/>
    </cacheField>
    <cacheField name="Total Score" numFmtId="165">
      <sharedItems containsSemiMixedTypes="0" containsString="0" containsNumber="1" containsInteger="1" minValue="0" maxValue="0"/>
    </cacheField>
    <cacheField name="Segment" numFmtId="0">
      <sharedItems/>
    </cacheField>
    <cacheField name="Investment Philosophy Grouping" numFmtId="0">
      <sharedItems/>
    </cacheField>
    <cacheField name="Last Advisory Review" numFmtId="14">
      <sharedItems containsNonDate="0" containsString="0" containsBlank="1"/>
    </cacheField>
    <cacheField name="Last Advisory Blank" numFmtId="14">
      <sharedItems containsNonDate="0" containsString="0" containsBlank="1"/>
    </cacheField>
    <cacheField name="Investment Decision Blank" numFmtId="0">
      <sharedItems containsNonDate="0" containsString="0" containsBlank="1"/>
    </cacheField>
    <cacheField name="Next Touch Blank" numFmtId="0">
      <sharedItems containsNonDate="0" containsString="0" containsBlank="1"/>
    </cacheField>
    <cacheField name="Rank" numFmtId="10">
      <sharedItems containsMixedTypes="1" containsNumber="1" containsInteger="1" minValue="0" maxValue="0"/>
    </cacheField>
    <cacheField name="MC Segment" numFmtId="165">
      <sharedItems containsMixedTypes="1" containsNumber="1" containsInteger="1" minValue="0" maxValue="0"/>
    </cacheField>
    <cacheField name="Advisory Compliance w/in 2 Months" numFmtId="14">
      <sharedItems containsNonDate="0" containsString="0" containsBlank="1"/>
    </cacheField>
    <cacheField name="Investment Descision w/in 2 Months" numFmtId="14">
      <sharedItems/>
    </cacheField>
    <cacheField name="Next Touch w/in 2 Months" numFmtId="14">
      <sharedItems containsNonDate="0" containsString="0" containsBlank="1"/>
    </cacheField>
    <cacheField name="Ohio National Review" numFmtId="44">
      <sharedItems containsNonDate="0" containsString="0" containsBlank="1"/>
    </cacheField>
    <cacheField name="Sammons" numFmtId="44">
      <sharedItems containsNonDate="0" containsString="0" containsBlank="1"/>
    </cacheField>
    <cacheField name="Roth Conversion" numFmtId="44">
      <sharedItems containsNonDate="0" containsString="0" containsBlank="1"/>
    </cacheField>
    <cacheField name="Income Needs Exceed Plan Ability" numFmtId="44">
      <sharedItems containsNonDate="0" containsString="0" containsBlank="1"/>
    </cacheField>
    <cacheField name="Gabelli" numFmtId="0">
      <sharedItems containsNonDate="0" containsString="0" containsBlank="1"/>
    </cacheField>
    <cacheField name="Gabelli - 2" numFmtId="0">
      <sharedItems containsNonDate="0" containsString="0" containsBlank="1"/>
    </cacheField>
    <cacheField name="Retention Type" numFmtId="0">
      <sharedItems containsNonDate="0" containsString="0" containsBlank="1"/>
    </cacheField>
    <cacheField name="Retention Notes" numFmtId="0">
      <sharedItems containsNonDate="0" containsString="0" containsBlank="1"/>
    </cacheField>
    <cacheField name="Attrition Type" numFmtId="0">
      <sharedItems containsNonDate="0" containsString="0" containsBlank="1"/>
    </cacheField>
    <cacheField name="Teammate 3 - Pass 1" numFmtId="0">
      <sharedItems containsNonDate="0" containsString="0" containsBlank="1"/>
    </cacheField>
    <cacheField name="Teammate 1 - Pass 1" numFmtId="0">
      <sharedItems containsNonDate="0" containsString="0" containsBlank="1"/>
    </cacheField>
    <cacheField name="Teammate 2 - Pass 2" numFmtId="0">
      <sharedItems containsNonDate="0" containsString="0" containsBlank="1"/>
    </cacheField>
    <cacheField name="Teammate 2 - Pass 1" numFmtId="0">
      <sharedItems containsNonDate="0" containsString="0" containsBlank="1"/>
    </cacheField>
    <cacheField name="Teammate 4 - Pass 1"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oug Milone" refreshedDate="45967.641737268517" createdVersion="8" refreshedVersion="8" minRefreshableVersion="3" recordCount="387" xr:uid="{354453BE-005C-4182-BA7F-9B4EB2BC8C10}">
  <cacheSource type="worksheet">
    <worksheetSource name="Intake"/>
  </cacheSource>
  <cacheFields count="43">
    <cacheField name="Relationship Name" numFmtId="0">
      <sharedItems count="387">
        <s v="Household 1"/>
        <s v="Household 2"/>
        <s v="Household 3"/>
        <s v="Household 4"/>
        <s v="Household 5"/>
        <s v="Household 6"/>
        <s v="Household 7"/>
        <s v="Household 8"/>
        <s v="Household 9"/>
        <s v="Household 10"/>
        <s v="Household 11"/>
        <s v="Household 12"/>
        <s v="Household 13"/>
        <s v="Household 14"/>
        <s v="Household 15"/>
        <s v="Household 16"/>
        <s v="Household 17"/>
        <s v="Household 18"/>
        <s v="Household 19"/>
        <s v="Household 20"/>
        <s v="Household 21"/>
        <s v="Household 22"/>
        <s v="Household 23"/>
        <s v="Household 24"/>
        <s v="Household 25"/>
        <s v="Household 26"/>
        <s v="Household 27"/>
        <s v="Household 28"/>
        <s v="Household 29"/>
        <s v="Household 30"/>
        <s v="Household 31"/>
        <s v="Household 32"/>
        <s v="Household 33"/>
        <s v="Household 34"/>
        <s v="Household 35"/>
        <s v="Household 36"/>
        <s v="Household 37"/>
        <s v="Household 38"/>
        <s v="Household 39"/>
        <s v="Household 40"/>
        <s v="Household 41"/>
        <s v="Household 42"/>
        <s v="Household 43"/>
        <s v="Household 44"/>
        <s v="Household 45"/>
        <s v="Household 46"/>
        <s v="Household 47"/>
        <s v="Household 48"/>
        <s v="Household 49"/>
        <s v="Household 50"/>
        <s v="Household 51"/>
        <s v="Household 52"/>
        <s v="Household 53"/>
        <s v="Household 54"/>
        <s v="Household 55"/>
        <s v="Household 56"/>
        <s v="Household 57"/>
        <s v="Household 58"/>
        <s v="Household 59"/>
        <s v="Household 60"/>
        <s v="Household 61"/>
        <s v="Household 62"/>
        <s v="Household 63"/>
        <s v="Household 64"/>
        <s v="Household 65"/>
        <s v="Household 66"/>
        <s v="Household 67"/>
        <s v="Household 68"/>
        <s v="Household 69"/>
        <s v="Household 70"/>
        <s v="Household 71"/>
        <s v="Household 72"/>
        <s v="Household 73"/>
        <s v="Household 74"/>
        <s v="Household 75"/>
        <s v="Household 76"/>
        <s v="Household 77"/>
        <s v="Household 78"/>
        <s v="Household 79"/>
        <s v="Household 80"/>
        <s v="Household 81"/>
        <s v="Household 82"/>
        <s v="Household 83"/>
        <s v="Household 84"/>
        <s v="Household 85"/>
        <s v="Household 86"/>
        <s v="Household 87"/>
        <s v="Household 88"/>
        <s v="Household 89"/>
        <s v="Household 90"/>
        <s v="Household 91"/>
        <s v="Household 92"/>
        <s v="Household 93"/>
        <s v="Household 94"/>
        <s v="Household 95"/>
        <s v="Household 96"/>
        <s v="Household 97"/>
        <s v="Household 98"/>
        <s v="Household 99"/>
        <s v="Household 100"/>
        <s v="Household 101"/>
        <s v="Household 102"/>
        <s v="Household 103"/>
        <s v="Household 104"/>
        <s v="Household 105"/>
        <s v="Household 106"/>
        <s v="Household 107"/>
        <s v="Household 108"/>
        <s v="Household 109"/>
        <s v="Household 110"/>
        <s v="Household 111"/>
        <s v="Household 112"/>
        <s v="Household 113"/>
        <s v="Household 114"/>
        <s v="Household 115"/>
        <s v="Household 116"/>
        <s v="Household 117"/>
        <s v="Household 118"/>
        <s v="Household 119"/>
        <s v="Household 120"/>
        <s v="Household 121"/>
        <s v="Household 122"/>
        <s v="Household 123"/>
        <s v="Household 124"/>
        <s v="Household 125"/>
        <s v="Household 126"/>
        <s v="Household 127"/>
        <s v="Household 128"/>
        <s v="Household 129"/>
        <s v="Household 130"/>
        <s v="Household 131"/>
        <s v="Household 132"/>
        <s v="Household 133"/>
        <s v="Household 134"/>
        <s v="Household 135"/>
        <s v="Household 136"/>
        <s v="Household 137"/>
        <s v="Household 138"/>
        <s v="Household 139"/>
        <s v="Household 140"/>
        <s v="Household 141"/>
        <s v="Household 142"/>
        <s v="Household 143"/>
        <s v="Household 144"/>
        <s v="Household 145"/>
        <s v="Household 146"/>
        <s v="Household 147"/>
        <s v="Household 148"/>
        <s v="Household 149"/>
        <s v="Household 150"/>
        <s v="Household 151"/>
        <s v="Household 152"/>
        <s v="Household 153"/>
        <s v="Household 154"/>
        <s v="Household 155"/>
        <s v="Household 156"/>
        <s v="Household 157"/>
        <s v="Household 158"/>
        <s v="Household 159"/>
        <s v="Household 160"/>
        <s v="Household 161"/>
        <s v="Household 162"/>
        <s v="Household 163"/>
        <s v="Household 164"/>
        <s v="Household 165"/>
        <s v="Household 166"/>
        <s v="Household 167"/>
        <s v="Household 168"/>
        <s v="Household 169"/>
        <s v="Household 170"/>
        <s v="Household 171"/>
        <s v="Household 172"/>
        <s v="Household 173"/>
        <s v="Household 174"/>
        <s v="Household 175"/>
        <s v="Household 176"/>
        <s v="Household 177"/>
        <s v="Household 178"/>
        <s v="Household 179"/>
        <s v="Household 180"/>
        <s v="Household 181"/>
        <s v="Household 182"/>
        <s v="Household 183"/>
        <s v="Household 184"/>
        <s v="Household 185"/>
        <s v="Household 186"/>
        <s v="Household 187"/>
        <s v="Household 188"/>
        <s v="Household 189"/>
        <s v="Household 190"/>
        <s v="Household 191"/>
        <s v="Household 192"/>
        <s v="Household 193"/>
        <s v="Household 194"/>
        <s v="Household 195"/>
        <s v="Household 196"/>
        <s v="Household 197"/>
        <s v="Household 198"/>
        <s v="Household 199"/>
        <s v="Household 200"/>
        <s v="Household 201"/>
        <s v="Household 202"/>
        <s v="Household 203"/>
        <s v="Household 204"/>
        <s v="Household 205"/>
        <s v="Household 206"/>
        <s v="Household 207"/>
        <s v="Household 208"/>
        <s v="Household 209"/>
        <s v="Household 210"/>
        <s v="Household 211"/>
        <s v="Household 212"/>
        <s v="Household 213"/>
        <s v="Household 214"/>
        <s v="Household 215"/>
        <s v="Household 216"/>
        <s v="Household 217"/>
        <s v="Household 218"/>
        <s v="Household 219"/>
        <s v="Household 220"/>
        <s v="Household 221"/>
        <s v="Household 222"/>
        <s v="Household 223"/>
        <s v="Household 224"/>
        <s v="Household 225"/>
        <s v="Household 226"/>
        <s v="Household 227"/>
        <s v="Household 228"/>
        <s v="Household 229"/>
        <s v="Household 230"/>
        <s v="Household 231"/>
        <s v="Household 232"/>
        <s v="Household 233"/>
        <s v="Household 234"/>
        <s v="Household 235"/>
        <s v="Household 236"/>
        <s v="Household 237"/>
        <s v="Household 238"/>
        <s v="Household 239"/>
        <s v="Household 240"/>
        <s v="Household 241"/>
        <s v="Household 242"/>
        <s v="Household 243"/>
        <s v="Household 244"/>
        <s v="Household 245"/>
        <s v="Household 246"/>
        <s v="Household 247"/>
        <s v="Household 248"/>
        <s v="Household 249"/>
        <s v="Household 250"/>
        <s v="Household 251"/>
        <s v="Household 252"/>
        <s v="Household 253"/>
        <s v="Household 254"/>
        <s v="Household 255"/>
        <s v="Household 256"/>
        <s v="Household 257"/>
        <s v="Household 258"/>
        <s v="Household 259"/>
        <s v="Household 260"/>
        <s v="Household 261"/>
        <s v="Household 262"/>
        <s v="Household 263"/>
        <s v="Household 264"/>
        <s v="Household 265"/>
        <s v="Household 266"/>
        <s v="Household 267"/>
        <s v="Household 268"/>
        <s v="Household 269"/>
        <s v="Household 270"/>
        <s v="Household 271"/>
        <s v="Household 272"/>
        <s v="Household 273"/>
        <s v="Household 274"/>
        <s v="Household 275"/>
        <s v="Household 276"/>
        <s v="Household 277"/>
        <s v="Household 278"/>
        <s v="Household 279"/>
        <s v="Household 280"/>
        <s v="Household 281"/>
        <s v="Household 282"/>
        <s v="Household 283"/>
        <s v="Household 284"/>
        <s v="Household 285"/>
        <s v="Household 286"/>
        <s v="Household 287"/>
        <s v="Household 288"/>
        <s v="Household 289"/>
        <s v="Household 290"/>
        <s v="Household 291"/>
        <s v="Household 292"/>
        <s v="Household 293"/>
        <s v="Household 294"/>
        <s v="Household 295"/>
        <s v="Household 296"/>
        <s v="Household 297"/>
        <s v="Household 298"/>
        <s v="Household 299"/>
        <s v="Household 300"/>
        <s v="Household 301"/>
        <s v="Household 302"/>
        <s v="Household 303"/>
        <s v="Household 304"/>
        <s v="Household 305"/>
        <s v="Household 306"/>
        <s v="Household 307"/>
        <s v="Household 308"/>
        <s v="Household 309"/>
        <s v="Household 310"/>
        <s v="Household 311"/>
        <s v="Household 312"/>
        <s v="Household 313"/>
        <s v="Household 314"/>
        <s v="Household 315"/>
        <s v="Household 316"/>
        <s v="Household 317"/>
        <s v="Household 318"/>
        <s v="Household 319"/>
        <s v="Household 320"/>
        <s v="Household 321"/>
        <s v="Household 322"/>
        <s v="Household 323"/>
        <s v="Household 324"/>
        <s v="Household 325"/>
        <s v="Household 326"/>
        <s v="Household 327"/>
        <s v="Household 328"/>
        <s v="Household 329"/>
        <s v="Household 330"/>
        <s v="Household 331"/>
        <s v="Household 332"/>
        <s v="Household 333"/>
        <s v="Household 334"/>
        <s v="Household 335"/>
        <s v="Household 336"/>
        <s v="Household 337"/>
        <s v="Household 338"/>
        <s v="Household 339"/>
        <s v="Household 340"/>
        <s v="Household 341"/>
        <s v="Household 342"/>
        <s v="Household 343"/>
        <s v="Household 344"/>
        <s v="Household 345"/>
        <s v="Household 346"/>
        <s v="Household 347"/>
        <s v="Household 348"/>
        <s v="Household 349"/>
        <s v="Household 350"/>
        <s v="Household 351"/>
        <s v="Household 352"/>
        <s v="Household 353"/>
        <s v="Household 354"/>
        <s v="Household 355"/>
        <s v="Household 356"/>
        <s v="Household 357"/>
        <s v="Household 358"/>
        <s v="Household 359"/>
        <s v="Household 360"/>
        <s v="Household 361"/>
        <s v="Household 362"/>
        <s v="Household 363"/>
        <s v="Household 364"/>
        <s v="Household 365"/>
        <s v="Household 366"/>
        <s v="Household 367"/>
        <s v="Household 368"/>
        <s v="Household 369"/>
        <s v="Household 370"/>
        <s v="Household 371"/>
        <s v="Household 372"/>
        <s v="Household 373"/>
        <s v="Household 374"/>
        <s v="Household 375"/>
        <s v="Household 376"/>
        <s v="Household 377"/>
        <s v="Household 378"/>
        <s v="Household 379"/>
        <s v="Household 380"/>
        <s v="Household 381"/>
        <s v="Household 382"/>
        <s v="Household 383"/>
        <s v="Household 384"/>
        <s v="Household 385"/>
        <s v="Household 386"/>
        <s v="Household 387"/>
      </sharedItems>
    </cacheField>
    <cacheField name="Client Relationship Manager" numFmtId="49">
      <sharedItems containsBlank="1" count="4">
        <s v="Teammate 3"/>
        <s v="Teammate 1"/>
        <s v="Teammate 2"/>
        <m u="1"/>
      </sharedItems>
    </cacheField>
    <cacheField name="Assets Under Management" numFmtId="164">
      <sharedItems containsNonDate="0" containsString="0" containsBlank="1"/>
    </cacheField>
    <cacheField name="Convert to Advisory" numFmtId="164">
      <sharedItems containsNonDate="0" containsString="0" containsBlank="1"/>
    </cacheField>
    <cacheField name="Full 2022 Year Total Revenue" numFmtId="164">
      <sharedItems containsNonDate="0" containsString="0" containsBlank="1"/>
    </cacheField>
    <cacheField name="T-12 Production" numFmtId="164">
      <sharedItems containsNonDate="0" containsString="0" containsBlank="1"/>
    </cacheField>
    <cacheField name="YTD Revenue" numFmtId="164">
      <sharedItems containsNonDate="0" containsString="0" containsBlank="1"/>
    </cacheField>
    <cacheField name="ROA" numFmtId="10">
      <sharedItems/>
    </cacheField>
    <cacheField name="Revenue Score" numFmtId="165">
      <sharedItems/>
    </cacheField>
    <cacheField name="AUM Score" numFmtId="165">
      <sharedItems/>
    </cacheField>
    <cacheField name="Quantitative Score" numFmtId="165">
      <sharedItems containsSemiMixedTypes="0" containsString="0" containsNumber="1" containsInteger="1" minValue="0" maxValue="0"/>
    </cacheField>
    <cacheField name="Referral Potential" numFmtId="0">
      <sharedItems containsNonDate="0" containsString="0" containsBlank="1"/>
    </cacheField>
    <cacheField name="Ease of Maintenance " numFmtId="0">
      <sharedItems containsNonDate="0" containsString="0" containsBlank="1"/>
    </cacheField>
    <cacheField name="Likeability" numFmtId="0">
      <sharedItems containsNonDate="0" containsString="0" containsBlank="1"/>
    </cacheField>
    <cacheField name="Assets Held Away" numFmtId="0">
      <sharedItems containsNonDate="0" containsString="0" containsBlank="1"/>
    </cacheField>
    <cacheField name="Savings Potential" numFmtId="0">
      <sharedItems containsNonDate="0" containsString="0" containsBlank="1"/>
    </cacheField>
    <cacheField name="Qualitative Score" numFmtId="165">
      <sharedItems containsSemiMixedTypes="0" containsString="0" containsNumber="1" containsInteger="1" minValue="0" maxValue="0"/>
    </cacheField>
    <cacheField name="Total Score" numFmtId="165">
      <sharedItems containsSemiMixedTypes="0" containsString="0" containsNumber="1" containsInteger="1" minValue="0" maxValue="0"/>
    </cacheField>
    <cacheField name="Segment" numFmtId="0">
      <sharedItems/>
    </cacheField>
    <cacheField name="Investment Philosophy Grouping" numFmtId="0">
      <sharedItems/>
    </cacheField>
    <cacheField name="Last Advisory Review" numFmtId="14">
      <sharedItems containsNonDate="0" containsString="0" containsBlank="1"/>
    </cacheField>
    <cacheField name="Last Advisory Blank" numFmtId="14">
      <sharedItems containsNonDate="0" containsString="0" containsBlank="1"/>
    </cacheField>
    <cacheField name="Investment Decision Blank" numFmtId="0">
      <sharedItems containsNonDate="0" containsString="0" containsBlank="1"/>
    </cacheField>
    <cacheField name="Next Touch Blank" numFmtId="0">
      <sharedItems containsNonDate="0" containsString="0" containsBlank="1"/>
    </cacheField>
    <cacheField name="Rank" numFmtId="10">
      <sharedItems containsMixedTypes="1" containsNumber="1" containsInteger="1" minValue="0" maxValue="0"/>
    </cacheField>
    <cacheField name="MC Segment" numFmtId="165">
      <sharedItems containsMixedTypes="1" containsNumber="1" containsInteger="1" minValue="0" maxValue="0"/>
    </cacheField>
    <cacheField name="Advisory Compliance w/in 2 Months" numFmtId="14">
      <sharedItems containsNonDate="0" containsString="0" containsBlank="1"/>
    </cacheField>
    <cacheField name="Investment Descision w/in 2 Months" numFmtId="14">
      <sharedItems/>
    </cacheField>
    <cacheField name="Next Touch w/in 2 Months" numFmtId="14">
      <sharedItems containsNonDate="0" containsString="0" containsBlank="1"/>
    </cacheField>
    <cacheField name="Ohio National Review" numFmtId="44">
      <sharedItems containsNonDate="0" containsString="0" containsBlank="1"/>
    </cacheField>
    <cacheField name="Sammons" numFmtId="44">
      <sharedItems containsNonDate="0" containsString="0" containsBlank="1"/>
    </cacheField>
    <cacheField name="Roth Conversion" numFmtId="44">
      <sharedItems containsNonDate="0" containsString="0" containsBlank="1"/>
    </cacheField>
    <cacheField name="Income Needs Exceed Plan Ability" numFmtId="44">
      <sharedItems containsNonDate="0" containsString="0" containsBlank="1"/>
    </cacheField>
    <cacheField name="Gabelli" numFmtId="0">
      <sharedItems containsNonDate="0" containsString="0" containsBlank="1"/>
    </cacheField>
    <cacheField name="Gabelli - 2" numFmtId="0">
      <sharedItems containsNonDate="0" containsString="0" containsBlank="1"/>
    </cacheField>
    <cacheField name="Retention Type" numFmtId="0">
      <sharedItems containsNonDate="0" containsString="0" containsBlank="1"/>
    </cacheField>
    <cacheField name="Retention Notes" numFmtId="0">
      <sharedItems containsNonDate="0" containsString="0" containsBlank="1"/>
    </cacheField>
    <cacheField name="Attrition Type" numFmtId="0">
      <sharedItems containsNonDate="0" containsString="0" containsBlank="1"/>
    </cacheField>
    <cacheField name="Teammate 3 - Pass 1" numFmtId="0">
      <sharedItems containsNonDate="0" containsString="0" containsBlank="1"/>
    </cacheField>
    <cacheField name="Teammate 1 - Pass 1" numFmtId="0">
      <sharedItems containsNonDate="0" containsString="0" containsBlank="1"/>
    </cacheField>
    <cacheField name="Teammate 2 - Pass 2" numFmtId="0">
      <sharedItems containsNonDate="0" containsString="0" containsBlank="1"/>
    </cacheField>
    <cacheField name="Teammate 2 - Pass 1" numFmtId="0">
      <sharedItems containsNonDate="0" containsString="0" containsBlank="1"/>
    </cacheField>
    <cacheField name="Teammate 4 - Pass 1"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87">
  <r>
    <s v="Household 1"/>
    <x v="0"/>
    <m/>
    <m/>
    <m/>
    <m/>
    <m/>
    <s v=""/>
    <s v=""/>
    <s v=""/>
    <n v="0"/>
    <m/>
    <m/>
    <m/>
    <m/>
    <m/>
    <n v="0"/>
    <n v="0"/>
    <s v=""/>
    <s v="$0.010 Million and Lower Strategy"/>
    <m/>
    <m/>
    <m/>
    <m/>
    <n v="0"/>
    <n v="0"/>
    <m/>
    <s v=""/>
    <m/>
    <m/>
    <m/>
    <m/>
    <m/>
    <m/>
    <m/>
    <m/>
    <m/>
    <m/>
    <m/>
    <m/>
    <m/>
    <m/>
    <m/>
  </r>
  <r>
    <s v="Household 2"/>
    <x v="0"/>
    <m/>
    <m/>
    <m/>
    <m/>
    <m/>
    <s v=""/>
    <s v=""/>
    <s v=""/>
    <n v="0"/>
    <m/>
    <m/>
    <m/>
    <m/>
    <m/>
    <n v="0"/>
    <n v="0"/>
    <s v=""/>
    <s v="$0.010 Million and Lower Strategy"/>
    <m/>
    <m/>
    <m/>
    <m/>
    <n v="0"/>
    <n v="0"/>
    <m/>
    <s v=""/>
    <m/>
    <m/>
    <m/>
    <m/>
    <m/>
    <m/>
    <m/>
    <m/>
    <m/>
    <m/>
    <m/>
    <m/>
    <m/>
    <m/>
    <m/>
  </r>
  <r>
    <s v="Household 3"/>
    <x v="1"/>
    <m/>
    <m/>
    <m/>
    <m/>
    <m/>
    <s v=""/>
    <s v=""/>
    <s v=""/>
    <n v="0"/>
    <m/>
    <m/>
    <m/>
    <m/>
    <m/>
    <n v="0"/>
    <n v="0"/>
    <s v=""/>
    <s v="$0.010 Million and Lower Strategy"/>
    <m/>
    <m/>
    <m/>
    <m/>
    <n v="0"/>
    <n v="0"/>
    <m/>
    <s v=""/>
    <m/>
    <m/>
    <m/>
    <m/>
    <m/>
    <m/>
    <m/>
    <m/>
    <m/>
    <m/>
    <m/>
    <m/>
    <m/>
    <m/>
    <m/>
  </r>
  <r>
    <s v="Household 4"/>
    <x v="1"/>
    <m/>
    <m/>
    <m/>
    <m/>
    <m/>
    <s v=""/>
    <s v=""/>
    <s v=""/>
    <n v="0"/>
    <m/>
    <m/>
    <m/>
    <m/>
    <m/>
    <n v="0"/>
    <n v="0"/>
    <s v=""/>
    <s v="$0.010 Million and Lower Strategy"/>
    <m/>
    <m/>
    <m/>
    <m/>
    <n v="0"/>
    <n v="0"/>
    <m/>
    <s v=""/>
    <m/>
    <m/>
    <m/>
    <m/>
    <m/>
    <m/>
    <m/>
    <m/>
    <m/>
    <m/>
    <m/>
    <m/>
    <m/>
    <m/>
    <m/>
  </r>
  <r>
    <s v="Household 5"/>
    <x v="1"/>
    <m/>
    <m/>
    <m/>
    <m/>
    <m/>
    <s v=""/>
    <s v=""/>
    <s v=""/>
    <n v="0"/>
    <m/>
    <m/>
    <m/>
    <m/>
    <m/>
    <n v="0"/>
    <n v="0"/>
    <s v=""/>
    <s v="$0.010 Million and Lower Strategy"/>
    <m/>
    <m/>
    <m/>
    <m/>
    <n v="0"/>
    <n v="0"/>
    <m/>
    <s v=""/>
    <m/>
    <m/>
    <m/>
    <m/>
    <m/>
    <m/>
    <m/>
    <m/>
    <m/>
    <m/>
    <m/>
    <m/>
    <m/>
    <m/>
    <m/>
  </r>
  <r>
    <s v="Household 6"/>
    <x v="2"/>
    <m/>
    <m/>
    <m/>
    <m/>
    <m/>
    <s v=""/>
    <s v=""/>
    <s v=""/>
    <n v="0"/>
    <m/>
    <m/>
    <m/>
    <m/>
    <m/>
    <n v="0"/>
    <n v="0"/>
    <s v=""/>
    <s v="$0.010 Million and Lower Strategy"/>
    <m/>
    <m/>
    <m/>
    <m/>
    <n v="0"/>
    <n v="0"/>
    <m/>
    <s v=""/>
    <m/>
    <m/>
    <m/>
    <m/>
    <m/>
    <m/>
    <m/>
    <m/>
    <m/>
    <m/>
    <m/>
    <m/>
    <m/>
    <m/>
    <m/>
  </r>
  <r>
    <s v="Household 7"/>
    <x v="0"/>
    <m/>
    <m/>
    <m/>
    <m/>
    <m/>
    <s v=""/>
    <s v=""/>
    <s v=""/>
    <n v="0"/>
    <m/>
    <m/>
    <m/>
    <m/>
    <m/>
    <n v="0"/>
    <n v="0"/>
    <s v=""/>
    <s v="$0.010 Million and Lower Strategy"/>
    <m/>
    <m/>
    <m/>
    <m/>
    <n v="0"/>
    <n v="0"/>
    <m/>
    <s v=""/>
    <m/>
    <m/>
    <m/>
    <m/>
    <m/>
    <m/>
    <m/>
    <m/>
    <m/>
    <m/>
    <m/>
    <m/>
    <m/>
    <m/>
    <m/>
  </r>
  <r>
    <s v="Household 8"/>
    <x v="1"/>
    <m/>
    <m/>
    <m/>
    <m/>
    <m/>
    <s v=""/>
    <s v=""/>
    <s v=""/>
    <n v="0"/>
    <m/>
    <m/>
    <m/>
    <m/>
    <m/>
    <n v="0"/>
    <n v="0"/>
    <s v=""/>
    <s v="$0.010 Million and Lower Strategy"/>
    <m/>
    <m/>
    <m/>
    <m/>
    <n v="0"/>
    <n v="0"/>
    <m/>
    <s v=""/>
    <m/>
    <m/>
    <m/>
    <m/>
    <m/>
    <m/>
    <m/>
    <m/>
    <m/>
    <m/>
    <m/>
    <m/>
    <m/>
    <m/>
    <m/>
  </r>
  <r>
    <s v="Household 9"/>
    <x v="1"/>
    <m/>
    <m/>
    <m/>
    <m/>
    <m/>
    <s v=""/>
    <s v=""/>
    <s v=""/>
    <n v="0"/>
    <m/>
    <m/>
    <m/>
    <m/>
    <m/>
    <n v="0"/>
    <n v="0"/>
    <s v=""/>
    <s v="$0.010 Million and Lower Strategy"/>
    <m/>
    <m/>
    <m/>
    <m/>
    <n v="0"/>
    <n v="0"/>
    <m/>
    <s v=""/>
    <m/>
    <m/>
    <m/>
    <m/>
    <m/>
    <m/>
    <m/>
    <m/>
    <m/>
    <m/>
    <m/>
    <m/>
    <m/>
    <m/>
    <m/>
  </r>
  <r>
    <s v="Household 10"/>
    <x v="1"/>
    <m/>
    <m/>
    <m/>
    <m/>
    <m/>
    <s v=""/>
    <s v=""/>
    <s v=""/>
    <n v="0"/>
    <m/>
    <m/>
    <m/>
    <m/>
    <m/>
    <n v="0"/>
    <n v="0"/>
    <s v=""/>
    <s v="$0.010 Million and Lower Strategy"/>
    <m/>
    <m/>
    <m/>
    <m/>
    <n v="0"/>
    <n v="0"/>
    <m/>
    <s v=""/>
    <m/>
    <m/>
    <m/>
    <m/>
    <m/>
    <m/>
    <m/>
    <m/>
    <m/>
    <m/>
    <m/>
    <m/>
    <m/>
    <m/>
    <m/>
  </r>
  <r>
    <s v="Household 11"/>
    <x v="2"/>
    <m/>
    <m/>
    <m/>
    <m/>
    <m/>
    <s v=""/>
    <s v=""/>
    <s v=""/>
    <n v="0"/>
    <m/>
    <m/>
    <m/>
    <m/>
    <m/>
    <n v="0"/>
    <n v="0"/>
    <s v=""/>
    <s v="$0.010 Million and Lower Strategy"/>
    <m/>
    <m/>
    <m/>
    <m/>
    <n v="0"/>
    <n v="0"/>
    <m/>
    <s v=""/>
    <m/>
    <m/>
    <m/>
    <m/>
    <m/>
    <m/>
    <m/>
    <m/>
    <m/>
    <m/>
    <m/>
    <m/>
    <m/>
    <m/>
    <m/>
  </r>
  <r>
    <s v="Household 12"/>
    <x v="0"/>
    <m/>
    <m/>
    <m/>
    <m/>
    <m/>
    <s v=""/>
    <s v=""/>
    <s v=""/>
    <n v="0"/>
    <m/>
    <m/>
    <m/>
    <m/>
    <m/>
    <n v="0"/>
    <n v="0"/>
    <s v=""/>
    <s v="$0.010 Million and Lower Strategy"/>
    <m/>
    <m/>
    <m/>
    <m/>
    <n v="0"/>
    <n v="0"/>
    <m/>
    <s v=""/>
    <m/>
    <m/>
    <m/>
    <m/>
    <m/>
    <m/>
    <m/>
    <m/>
    <m/>
    <m/>
    <m/>
    <m/>
    <m/>
    <m/>
    <m/>
  </r>
  <r>
    <s v="Household 13"/>
    <x v="2"/>
    <m/>
    <m/>
    <m/>
    <m/>
    <m/>
    <s v=""/>
    <s v=""/>
    <s v=""/>
    <n v="0"/>
    <m/>
    <m/>
    <m/>
    <m/>
    <m/>
    <n v="0"/>
    <n v="0"/>
    <s v=""/>
    <s v="$0.010 Million and Lower Strategy"/>
    <m/>
    <m/>
    <m/>
    <m/>
    <n v="0"/>
    <n v="0"/>
    <m/>
    <s v=""/>
    <m/>
    <m/>
    <m/>
    <m/>
    <m/>
    <m/>
    <m/>
    <m/>
    <m/>
    <m/>
    <m/>
    <m/>
    <m/>
    <m/>
    <m/>
  </r>
  <r>
    <s v="Household 14"/>
    <x v="2"/>
    <m/>
    <m/>
    <m/>
    <m/>
    <m/>
    <s v=""/>
    <s v=""/>
    <s v=""/>
    <n v="0"/>
    <m/>
    <m/>
    <m/>
    <m/>
    <m/>
    <n v="0"/>
    <n v="0"/>
    <s v=""/>
    <s v="$0.010 Million and Lower Strategy"/>
    <m/>
    <m/>
    <m/>
    <m/>
    <n v="0"/>
    <n v="0"/>
    <m/>
    <s v=""/>
    <m/>
    <m/>
    <m/>
    <m/>
    <m/>
    <m/>
    <m/>
    <m/>
    <m/>
    <m/>
    <m/>
    <m/>
    <m/>
    <m/>
    <m/>
  </r>
  <r>
    <s v="Household 15"/>
    <x v="1"/>
    <m/>
    <m/>
    <m/>
    <m/>
    <m/>
    <s v=""/>
    <s v=""/>
    <s v=""/>
    <n v="0"/>
    <m/>
    <m/>
    <m/>
    <m/>
    <m/>
    <n v="0"/>
    <n v="0"/>
    <s v=""/>
    <s v="$0.010 Million and Lower Strategy"/>
    <m/>
    <m/>
    <m/>
    <m/>
    <n v="0"/>
    <n v="0"/>
    <m/>
    <s v=""/>
    <m/>
    <m/>
    <m/>
    <m/>
    <m/>
    <m/>
    <m/>
    <m/>
    <m/>
    <m/>
    <m/>
    <m/>
    <m/>
    <m/>
    <m/>
  </r>
  <r>
    <s v="Household 16"/>
    <x v="1"/>
    <m/>
    <m/>
    <m/>
    <m/>
    <m/>
    <s v=""/>
    <s v=""/>
    <s v=""/>
    <n v="0"/>
    <m/>
    <m/>
    <m/>
    <m/>
    <m/>
    <n v="0"/>
    <n v="0"/>
    <s v=""/>
    <s v="$0.010 Million and Lower Strategy"/>
    <m/>
    <m/>
    <m/>
    <m/>
    <n v="0"/>
    <n v="0"/>
    <m/>
    <s v=""/>
    <m/>
    <m/>
    <m/>
    <m/>
    <m/>
    <m/>
    <m/>
    <m/>
    <m/>
    <m/>
    <m/>
    <m/>
    <m/>
    <m/>
    <m/>
  </r>
  <r>
    <s v="Household 17"/>
    <x v="1"/>
    <m/>
    <m/>
    <m/>
    <m/>
    <m/>
    <s v=""/>
    <s v=""/>
    <s v=""/>
    <n v="0"/>
    <m/>
    <m/>
    <m/>
    <m/>
    <m/>
    <n v="0"/>
    <n v="0"/>
    <s v=""/>
    <s v="$0.010 Million and Lower Strategy"/>
    <m/>
    <m/>
    <m/>
    <m/>
    <n v="0"/>
    <n v="0"/>
    <m/>
    <s v=""/>
    <m/>
    <m/>
    <m/>
    <m/>
    <m/>
    <m/>
    <m/>
    <m/>
    <m/>
    <m/>
    <m/>
    <m/>
    <m/>
    <m/>
    <m/>
  </r>
  <r>
    <s v="Household 18"/>
    <x v="1"/>
    <m/>
    <m/>
    <m/>
    <m/>
    <m/>
    <s v=""/>
    <s v=""/>
    <s v=""/>
    <n v="0"/>
    <m/>
    <m/>
    <m/>
    <m/>
    <m/>
    <n v="0"/>
    <n v="0"/>
    <s v=""/>
    <s v="$0.010 Million and Lower Strategy"/>
    <m/>
    <m/>
    <m/>
    <m/>
    <n v="0"/>
    <n v="0"/>
    <m/>
    <s v=""/>
    <m/>
    <m/>
    <m/>
    <m/>
    <m/>
    <m/>
    <m/>
    <m/>
    <m/>
    <m/>
    <m/>
    <m/>
    <m/>
    <m/>
    <m/>
  </r>
  <r>
    <s v="Household 19"/>
    <x v="0"/>
    <m/>
    <m/>
    <m/>
    <m/>
    <m/>
    <s v=""/>
    <s v=""/>
    <s v=""/>
    <n v="0"/>
    <m/>
    <m/>
    <m/>
    <m/>
    <m/>
    <n v="0"/>
    <n v="0"/>
    <s v=""/>
    <s v="$0.010 Million and Lower Strategy"/>
    <m/>
    <m/>
    <m/>
    <m/>
    <n v="0"/>
    <n v="0"/>
    <m/>
    <s v=""/>
    <m/>
    <m/>
    <m/>
    <m/>
    <m/>
    <m/>
    <m/>
    <m/>
    <m/>
    <m/>
    <m/>
    <m/>
    <m/>
    <m/>
    <m/>
  </r>
  <r>
    <s v="Household 20"/>
    <x v="0"/>
    <m/>
    <m/>
    <m/>
    <m/>
    <m/>
    <s v=""/>
    <s v=""/>
    <s v=""/>
    <n v="0"/>
    <m/>
    <m/>
    <m/>
    <m/>
    <m/>
    <n v="0"/>
    <n v="0"/>
    <s v=""/>
    <s v="$0.010 Million and Lower Strategy"/>
    <m/>
    <m/>
    <m/>
    <m/>
    <n v="0"/>
    <n v="0"/>
    <m/>
    <s v=""/>
    <m/>
    <m/>
    <m/>
    <m/>
    <m/>
    <m/>
    <m/>
    <m/>
    <m/>
    <m/>
    <m/>
    <m/>
    <m/>
    <m/>
    <m/>
  </r>
  <r>
    <s v="Household 21"/>
    <x v="1"/>
    <m/>
    <m/>
    <m/>
    <m/>
    <m/>
    <s v=""/>
    <s v=""/>
    <s v=""/>
    <n v="0"/>
    <m/>
    <m/>
    <m/>
    <m/>
    <m/>
    <n v="0"/>
    <n v="0"/>
    <s v=""/>
    <s v="$0.010 Million and Lower Strategy"/>
    <m/>
    <m/>
    <m/>
    <m/>
    <n v="0"/>
    <n v="0"/>
    <m/>
    <s v=""/>
    <m/>
    <m/>
    <m/>
    <m/>
    <m/>
    <m/>
    <m/>
    <m/>
    <m/>
    <m/>
    <m/>
    <m/>
    <m/>
    <m/>
    <m/>
  </r>
  <r>
    <s v="Household 22"/>
    <x v="1"/>
    <m/>
    <m/>
    <m/>
    <m/>
    <m/>
    <s v=""/>
    <s v=""/>
    <s v=""/>
    <n v="0"/>
    <m/>
    <m/>
    <m/>
    <m/>
    <m/>
    <n v="0"/>
    <n v="0"/>
    <s v=""/>
    <s v="$0.010 Million and Lower Strategy"/>
    <m/>
    <m/>
    <m/>
    <m/>
    <n v="0"/>
    <n v="0"/>
    <m/>
    <s v=""/>
    <m/>
    <m/>
    <m/>
    <m/>
    <m/>
    <m/>
    <m/>
    <m/>
    <m/>
    <m/>
    <m/>
    <m/>
    <m/>
    <m/>
    <m/>
  </r>
  <r>
    <s v="Household 23"/>
    <x v="0"/>
    <m/>
    <m/>
    <m/>
    <m/>
    <m/>
    <s v=""/>
    <s v=""/>
    <s v=""/>
    <n v="0"/>
    <m/>
    <m/>
    <m/>
    <m/>
    <m/>
    <n v="0"/>
    <n v="0"/>
    <s v=""/>
    <s v="$0.010 Million and Lower Strategy"/>
    <m/>
    <m/>
    <m/>
    <m/>
    <n v="0"/>
    <n v="0"/>
    <m/>
    <s v=""/>
    <m/>
    <m/>
    <m/>
    <m/>
    <m/>
    <m/>
    <m/>
    <m/>
    <m/>
    <m/>
    <m/>
    <m/>
    <m/>
    <m/>
    <m/>
  </r>
  <r>
    <s v="Household 24"/>
    <x v="2"/>
    <m/>
    <m/>
    <m/>
    <m/>
    <m/>
    <s v=""/>
    <s v=""/>
    <s v=""/>
    <n v="0"/>
    <m/>
    <m/>
    <m/>
    <m/>
    <m/>
    <n v="0"/>
    <n v="0"/>
    <s v=""/>
    <s v="$0.010 Million and Lower Strategy"/>
    <m/>
    <m/>
    <m/>
    <m/>
    <n v="0"/>
    <n v="0"/>
    <m/>
    <s v=""/>
    <m/>
    <m/>
    <m/>
    <m/>
    <m/>
    <m/>
    <m/>
    <m/>
    <m/>
    <m/>
    <m/>
    <m/>
    <m/>
    <m/>
    <m/>
  </r>
  <r>
    <s v="Household 25"/>
    <x v="1"/>
    <m/>
    <m/>
    <m/>
    <m/>
    <m/>
    <s v=""/>
    <s v=""/>
    <s v=""/>
    <n v="0"/>
    <m/>
    <m/>
    <m/>
    <m/>
    <m/>
    <n v="0"/>
    <n v="0"/>
    <s v=""/>
    <s v="$0.010 Million and Lower Strategy"/>
    <m/>
    <m/>
    <m/>
    <m/>
    <n v="0"/>
    <n v="0"/>
    <m/>
    <s v=""/>
    <m/>
    <m/>
    <m/>
    <m/>
    <m/>
    <m/>
    <m/>
    <m/>
    <m/>
    <m/>
    <m/>
    <m/>
    <m/>
    <m/>
    <m/>
  </r>
  <r>
    <s v="Household 26"/>
    <x v="0"/>
    <m/>
    <m/>
    <m/>
    <m/>
    <m/>
    <s v=""/>
    <s v=""/>
    <s v=""/>
    <n v="0"/>
    <m/>
    <m/>
    <m/>
    <m/>
    <m/>
    <n v="0"/>
    <n v="0"/>
    <s v=""/>
    <s v="$0.010 Million and Lower Strategy"/>
    <m/>
    <m/>
    <m/>
    <m/>
    <n v="0"/>
    <n v="0"/>
    <m/>
    <s v=""/>
    <m/>
    <m/>
    <m/>
    <m/>
    <m/>
    <m/>
    <m/>
    <m/>
    <m/>
    <m/>
    <m/>
    <m/>
    <m/>
    <m/>
    <m/>
  </r>
  <r>
    <s v="Household 27"/>
    <x v="1"/>
    <m/>
    <m/>
    <m/>
    <m/>
    <m/>
    <s v=""/>
    <s v=""/>
    <s v=""/>
    <n v="0"/>
    <m/>
    <m/>
    <m/>
    <m/>
    <m/>
    <n v="0"/>
    <n v="0"/>
    <s v=""/>
    <s v="$0.010 Million and Lower Strategy"/>
    <m/>
    <m/>
    <m/>
    <m/>
    <n v="0"/>
    <n v="0"/>
    <m/>
    <s v=""/>
    <m/>
    <m/>
    <m/>
    <m/>
    <m/>
    <m/>
    <m/>
    <m/>
    <m/>
    <m/>
    <m/>
    <m/>
    <m/>
    <m/>
    <m/>
  </r>
  <r>
    <s v="Household 28"/>
    <x v="1"/>
    <m/>
    <m/>
    <m/>
    <m/>
    <m/>
    <s v=""/>
    <s v=""/>
    <s v=""/>
    <n v="0"/>
    <m/>
    <m/>
    <m/>
    <m/>
    <m/>
    <n v="0"/>
    <n v="0"/>
    <s v=""/>
    <s v="$0.010 Million and Lower Strategy"/>
    <m/>
    <m/>
    <m/>
    <m/>
    <n v="0"/>
    <n v="0"/>
    <m/>
    <s v=""/>
    <m/>
    <m/>
    <m/>
    <m/>
    <m/>
    <m/>
    <m/>
    <m/>
    <m/>
    <m/>
    <m/>
    <m/>
    <m/>
    <m/>
    <m/>
  </r>
  <r>
    <s v="Household 29"/>
    <x v="1"/>
    <m/>
    <m/>
    <m/>
    <m/>
    <m/>
    <s v=""/>
    <s v=""/>
    <s v=""/>
    <n v="0"/>
    <m/>
    <m/>
    <m/>
    <m/>
    <m/>
    <n v="0"/>
    <n v="0"/>
    <s v=""/>
    <s v="$0.010 Million and Lower Strategy"/>
    <m/>
    <m/>
    <m/>
    <m/>
    <n v="0"/>
    <n v="0"/>
    <m/>
    <s v=""/>
    <m/>
    <m/>
    <m/>
    <m/>
    <m/>
    <m/>
    <m/>
    <m/>
    <m/>
    <m/>
    <m/>
    <m/>
    <m/>
    <m/>
    <m/>
  </r>
  <r>
    <s v="Household 30"/>
    <x v="1"/>
    <m/>
    <m/>
    <m/>
    <m/>
    <m/>
    <s v=""/>
    <s v=""/>
    <s v=""/>
    <n v="0"/>
    <m/>
    <m/>
    <m/>
    <m/>
    <m/>
    <n v="0"/>
    <n v="0"/>
    <s v=""/>
    <s v="$0.010 Million and Lower Strategy"/>
    <m/>
    <m/>
    <m/>
    <m/>
    <n v="0"/>
    <n v="0"/>
    <m/>
    <s v=""/>
    <m/>
    <m/>
    <m/>
    <m/>
    <m/>
    <m/>
    <m/>
    <m/>
    <m/>
    <m/>
    <m/>
    <m/>
    <m/>
    <m/>
    <m/>
  </r>
  <r>
    <s v="Household 31"/>
    <x v="1"/>
    <m/>
    <m/>
    <m/>
    <m/>
    <m/>
    <s v=""/>
    <s v=""/>
    <s v=""/>
    <n v="0"/>
    <m/>
    <m/>
    <m/>
    <m/>
    <m/>
    <n v="0"/>
    <n v="0"/>
    <s v=""/>
    <s v="$0.010 Million and Lower Strategy"/>
    <m/>
    <m/>
    <m/>
    <m/>
    <n v="0"/>
    <n v="0"/>
    <m/>
    <s v=""/>
    <m/>
    <m/>
    <m/>
    <m/>
    <m/>
    <m/>
    <m/>
    <m/>
    <m/>
    <m/>
    <m/>
    <m/>
    <m/>
    <m/>
    <m/>
  </r>
  <r>
    <s v="Household 32"/>
    <x v="1"/>
    <m/>
    <m/>
    <m/>
    <m/>
    <m/>
    <s v=""/>
    <s v=""/>
    <s v=""/>
    <n v="0"/>
    <m/>
    <m/>
    <m/>
    <m/>
    <m/>
    <n v="0"/>
    <n v="0"/>
    <s v=""/>
    <s v="$0.010 Million and Lower Strategy"/>
    <m/>
    <m/>
    <m/>
    <m/>
    <n v="0"/>
    <n v="0"/>
    <m/>
    <s v=""/>
    <m/>
    <m/>
    <m/>
    <m/>
    <m/>
    <m/>
    <m/>
    <m/>
    <m/>
    <m/>
    <m/>
    <m/>
    <m/>
    <m/>
    <m/>
  </r>
  <r>
    <s v="Household 33"/>
    <x v="0"/>
    <m/>
    <m/>
    <m/>
    <m/>
    <m/>
    <s v=""/>
    <s v=""/>
    <s v=""/>
    <n v="0"/>
    <m/>
    <m/>
    <m/>
    <m/>
    <m/>
    <n v="0"/>
    <n v="0"/>
    <s v=""/>
    <s v="$0.010 Million and Lower Strategy"/>
    <m/>
    <m/>
    <m/>
    <m/>
    <n v="0"/>
    <n v="0"/>
    <m/>
    <s v=""/>
    <m/>
    <m/>
    <m/>
    <m/>
    <m/>
    <m/>
    <m/>
    <m/>
    <m/>
    <m/>
    <m/>
    <m/>
    <m/>
    <m/>
    <m/>
  </r>
  <r>
    <s v="Household 34"/>
    <x v="0"/>
    <m/>
    <m/>
    <m/>
    <m/>
    <m/>
    <s v=""/>
    <s v=""/>
    <s v=""/>
    <n v="0"/>
    <m/>
    <m/>
    <m/>
    <m/>
    <m/>
    <n v="0"/>
    <n v="0"/>
    <s v=""/>
    <s v="$0.010 Million and Lower Strategy"/>
    <m/>
    <m/>
    <m/>
    <m/>
    <n v="0"/>
    <n v="0"/>
    <m/>
    <s v=""/>
    <m/>
    <m/>
    <m/>
    <m/>
    <m/>
    <m/>
    <m/>
    <m/>
    <m/>
    <m/>
    <m/>
    <m/>
    <m/>
    <m/>
    <m/>
  </r>
  <r>
    <s v="Household 35"/>
    <x v="1"/>
    <m/>
    <m/>
    <m/>
    <m/>
    <m/>
    <s v=""/>
    <s v=""/>
    <s v=""/>
    <n v="0"/>
    <m/>
    <m/>
    <m/>
    <m/>
    <m/>
    <n v="0"/>
    <n v="0"/>
    <s v=""/>
    <s v="$0.010 Million and Lower Strategy"/>
    <m/>
    <m/>
    <m/>
    <m/>
    <n v="0"/>
    <n v="0"/>
    <m/>
    <s v=""/>
    <m/>
    <m/>
    <m/>
    <m/>
    <m/>
    <m/>
    <m/>
    <m/>
    <m/>
    <m/>
    <m/>
    <m/>
    <m/>
    <m/>
    <m/>
  </r>
  <r>
    <s v="Household 36"/>
    <x v="0"/>
    <m/>
    <m/>
    <m/>
    <m/>
    <m/>
    <s v=""/>
    <s v=""/>
    <s v=""/>
    <n v="0"/>
    <m/>
    <m/>
    <m/>
    <m/>
    <m/>
    <n v="0"/>
    <n v="0"/>
    <s v=""/>
    <s v="$0.010 Million and Lower Strategy"/>
    <m/>
    <m/>
    <m/>
    <m/>
    <n v="0"/>
    <n v="0"/>
    <m/>
    <s v=""/>
    <m/>
    <m/>
    <m/>
    <m/>
    <m/>
    <m/>
    <m/>
    <m/>
    <m/>
    <m/>
    <m/>
    <m/>
    <m/>
    <m/>
    <m/>
  </r>
  <r>
    <s v="Household 37"/>
    <x v="1"/>
    <m/>
    <m/>
    <m/>
    <m/>
    <m/>
    <s v=""/>
    <s v=""/>
    <s v=""/>
    <n v="0"/>
    <m/>
    <m/>
    <m/>
    <m/>
    <m/>
    <n v="0"/>
    <n v="0"/>
    <s v=""/>
    <s v="$0.010 Million and Lower Strategy"/>
    <m/>
    <m/>
    <m/>
    <m/>
    <n v="0"/>
    <n v="0"/>
    <m/>
    <s v=""/>
    <m/>
    <m/>
    <m/>
    <m/>
    <m/>
    <m/>
    <m/>
    <m/>
    <m/>
    <m/>
    <m/>
    <m/>
    <m/>
    <m/>
    <m/>
  </r>
  <r>
    <s v="Household 38"/>
    <x v="2"/>
    <m/>
    <m/>
    <m/>
    <m/>
    <m/>
    <s v=""/>
    <s v=""/>
    <s v=""/>
    <n v="0"/>
    <m/>
    <m/>
    <m/>
    <m/>
    <m/>
    <n v="0"/>
    <n v="0"/>
    <s v=""/>
    <s v="$0.010 Million and Lower Strategy"/>
    <m/>
    <m/>
    <m/>
    <m/>
    <n v="0"/>
    <n v="0"/>
    <m/>
    <s v=""/>
    <m/>
    <m/>
    <m/>
    <m/>
    <m/>
    <m/>
    <m/>
    <m/>
    <m/>
    <m/>
    <m/>
    <m/>
    <m/>
    <m/>
    <m/>
  </r>
  <r>
    <s v="Household 39"/>
    <x v="1"/>
    <m/>
    <m/>
    <m/>
    <m/>
    <m/>
    <s v=""/>
    <s v=""/>
    <s v=""/>
    <n v="0"/>
    <m/>
    <m/>
    <m/>
    <m/>
    <m/>
    <n v="0"/>
    <n v="0"/>
    <s v=""/>
    <s v="$0.010 Million and Lower Strategy"/>
    <m/>
    <m/>
    <m/>
    <m/>
    <n v="0"/>
    <n v="0"/>
    <m/>
    <s v=""/>
    <m/>
    <m/>
    <m/>
    <m/>
    <m/>
    <m/>
    <m/>
    <m/>
    <m/>
    <m/>
    <m/>
    <m/>
    <m/>
    <m/>
    <m/>
  </r>
  <r>
    <s v="Household 40"/>
    <x v="2"/>
    <m/>
    <m/>
    <m/>
    <m/>
    <m/>
    <s v=""/>
    <s v=""/>
    <s v=""/>
    <n v="0"/>
    <m/>
    <m/>
    <m/>
    <m/>
    <m/>
    <n v="0"/>
    <n v="0"/>
    <s v=""/>
    <s v="$0.010 Million and Lower Strategy"/>
    <m/>
    <m/>
    <m/>
    <m/>
    <n v="0"/>
    <n v="0"/>
    <m/>
    <s v=""/>
    <m/>
    <m/>
    <m/>
    <m/>
    <m/>
    <m/>
    <m/>
    <m/>
    <m/>
    <m/>
    <m/>
    <m/>
    <m/>
    <m/>
    <m/>
  </r>
  <r>
    <s v="Household 41"/>
    <x v="2"/>
    <m/>
    <m/>
    <m/>
    <m/>
    <m/>
    <s v=""/>
    <s v=""/>
    <s v=""/>
    <n v="0"/>
    <m/>
    <m/>
    <m/>
    <m/>
    <m/>
    <n v="0"/>
    <n v="0"/>
    <s v=""/>
    <s v="$0.010 Million and Lower Strategy"/>
    <m/>
    <m/>
    <m/>
    <m/>
    <n v="0"/>
    <n v="0"/>
    <m/>
    <s v=""/>
    <m/>
    <m/>
    <m/>
    <m/>
    <m/>
    <m/>
    <m/>
    <m/>
    <m/>
    <m/>
    <m/>
    <m/>
    <m/>
    <m/>
    <m/>
  </r>
  <r>
    <s v="Household 42"/>
    <x v="0"/>
    <m/>
    <m/>
    <m/>
    <m/>
    <m/>
    <s v=""/>
    <s v=""/>
    <s v=""/>
    <n v="0"/>
    <m/>
    <m/>
    <m/>
    <m/>
    <m/>
    <n v="0"/>
    <n v="0"/>
    <s v=""/>
    <s v="$0.010 Million and Lower Strategy"/>
    <m/>
    <m/>
    <m/>
    <m/>
    <n v="0"/>
    <n v="0"/>
    <m/>
    <s v=""/>
    <m/>
    <m/>
    <m/>
    <m/>
    <m/>
    <m/>
    <m/>
    <m/>
    <m/>
    <m/>
    <m/>
    <m/>
    <m/>
    <m/>
    <m/>
  </r>
  <r>
    <s v="Household 43"/>
    <x v="1"/>
    <m/>
    <m/>
    <m/>
    <m/>
    <m/>
    <s v=""/>
    <s v=""/>
    <s v=""/>
    <n v="0"/>
    <m/>
    <m/>
    <m/>
    <m/>
    <m/>
    <n v="0"/>
    <n v="0"/>
    <s v=""/>
    <s v="$0.010 Million and Lower Strategy"/>
    <m/>
    <m/>
    <m/>
    <m/>
    <n v="0"/>
    <n v="0"/>
    <m/>
    <s v=""/>
    <m/>
    <m/>
    <m/>
    <m/>
    <m/>
    <m/>
    <m/>
    <m/>
    <m/>
    <m/>
    <m/>
    <m/>
    <m/>
    <m/>
    <m/>
  </r>
  <r>
    <s v="Household 44"/>
    <x v="1"/>
    <m/>
    <m/>
    <m/>
    <m/>
    <m/>
    <s v=""/>
    <s v=""/>
    <s v=""/>
    <n v="0"/>
    <m/>
    <m/>
    <m/>
    <m/>
    <m/>
    <n v="0"/>
    <n v="0"/>
    <s v=""/>
    <s v="$0.010 Million and Lower Strategy"/>
    <m/>
    <m/>
    <m/>
    <m/>
    <n v="0"/>
    <n v="0"/>
    <m/>
    <s v=""/>
    <m/>
    <m/>
    <m/>
    <m/>
    <m/>
    <m/>
    <m/>
    <m/>
    <m/>
    <m/>
    <m/>
    <m/>
    <m/>
    <m/>
    <m/>
  </r>
  <r>
    <s v="Household 45"/>
    <x v="1"/>
    <m/>
    <m/>
    <m/>
    <m/>
    <m/>
    <s v=""/>
    <s v=""/>
    <s v=""/>
    <n v="0"/>
    <m/>
    <m/>
    <m/>
    <m/>
    <m/>
    <n v="0"/>
    <n v="0"/>
    <s v=""/>
    <s v="$0.010 Million and Lower Strategy"/>
    <m/>
    <m/>
    <m/>
    <m/>
    <n v="0"/>
    <n v="0"/>
    <m/>
    <s v=""/>
    <m/>
    <m/>
    <m/>
    <m/>
    <m/>
    <m/>
    <m/>
    <m/>
    <m/>
    <m/>
    <m/>
    <m/>
    <m/>
    <m/>
    <m/>
  </r>
  <r>
    <s v="Household 46"/>
    <x v="1"/>
    <m/>
    <m/>
    <m/>
    <m/>
    <m/>
    <s v=""/>
    <s v=""/>
    <s v=""/>
    <n v="0"/>
    <m/>
    <m/>
    <m/>
    <m/>
    <m/>
    <n v="0"/>
    <n v="0"/>
    <s v=""/>
    <s v="$0.010 Million and Lower Strategy"/>
    <m/>
    <m/>
    <m/>
    <m/>
    <n v="0"/>
    <n v="0"/>
    <m/>
    <s v=""/>
    <m/>
    <m/>
    <m/>
    <m/>
    <m/>
    <m/>
    <m/>
    <m/>
    <m/>
    <m/>
    <m/>
    <m/>
    <m/>
    <m/>
    <m/>
  </r>
  <r>
    <s v="Household 47"/>
    <x v="1"/>
    <m/>
    <m/>
    <m/>
    <m/>
    <m/>
    <s v=""/>
    <s v=""/>
    <s v=""/>
    <n v="0"/>
    <m/>
    <m/>
    <m/>
    <m/>
    <m/>
    <n v="0"/>
    <n v="0"/>
    <s v=""/>
    <s v="$0.010 Million and Lower Strategy"/>
    <m/>
    <m/>
    <m/>
    <m/>
    <n v="0"/>
    <n v="0"/>
    <m/>
    <s v=""/>
    <m/>
    <m/>
    <m/>
    <m/>
    <m/>
    <m/>
    <m/>
    <m/>
    <m/>
    <m/>
    <m/>
    <m/>
    <m/>
    <m/>
    <m/>
  </r>
  <r>
    <s v="Household 48"/>
    <x v="1"/>
    <m/>
    <m/>
    <m/>
    <m/>
    <m/>
    <s v=""/>
    <s v=""/>
    <s v=""/>
    <n v="0"/>
    <m/>
    <m/>
    <m/>
    <m/>
    <m/>
    <n v="0"/>
    <n v="0"/>
    <s v=""/>
    <s v="$0.010 Million and Lower Strategy"/>
    <m/>
    <m/>
    <m/>
    <m/>
    <n v="0"/>
    <n v="0"/>
    <m/>
    <s v=""/>
    <m/>
    <m/>
    <m/>
    <m/>
    <m/>
    <m/>
    <m/>
    <m/>
    <m/>
    <m/>
    <m/>
    <m/>
    <m/>
    <m/>
    <m/>
  </r>
  <r>
    <s v="Household 49"/>
    <x v="0"/>
    <m/>
    <m/>
    <m/>
    <m/>
    <m/>
    <s v=""/>
    <s v=""/>
    <s v=""/>
    <n v="0"/>
    <m/>
    <m/>
    <m/>
    <m/>
    <m/>
    <n v="0"/>
    <n v="0"/>
    <s v=""/>
    <s v="$0.010 Million and Lower Strategy"/>
    <m/>
    <m/>
    <m/>
    <m/>
    <n v="0"/>
    <n v="0"/>
    <m/>
    <s v=""/>
    <m/>
    <m/>
    <m/>
    <m/>
    <m/>
    <m/>
    <m/>
    <m/>
    <m/>
    <m/>
    <m/>
    <m/>
    <m/>
    <m/>
    <m/>
  </r>
  <r>
    <s v="Household 50"/>
    <x v="0"/>
    <m/>
    <m/>
    <m/>
    <m/>
    <m/>
    <s v=""/>
    <s v=""/>
    <s v=""/>
    <n v="0"/>
    <m/>
    <m/>
    <m/>
    <m/>
    <m/>
    <n v="0"/>
    <n v="0"/>
    <s v=""/>
    <s v="$0.010 Million and Lower Strategy"/>
    <m/>
    <m/>
    <m/>
    <m/>
    <n v="0"/>
    <n v="0"/>
    <m/>
    <s v=""/>
    <m/>
    <m/>
    <m/>
    <m/>
    <m/>
    <m/>
    <m/>
    <m/>
    <m/>
    <m/>
    <m/>
    <m/>
    <m/>
    <m/>
    <m/>
  </r>
  <r>
    <s v="Household 51"/>
    <x v="0"/>
    <m/>
    <m/>
    <m/>
    <m/>
    <m/>
    <s v=""/>
    <s v=""/>
    <s v=""/>
    <n v="0"/>
    <m/>
    <m/>
    <m/>
    <m/>
    <m/>
    <n v="0"/>
    <n v="0"/>
    <s v=""/>
    <s v="$0.010 Million and Lower Strategy"/>
    <m/>
    <m/>
    <m/>
    <m/>
    <n v="0"/>
    <n v="0"/>
    <m/>
    <s v=""/>
    <m/>
    <m/>
    <m/>
    <m/>
    <m/>
    <m/>
    <m/>
    <m/>
    <m/>
    <m/>
    <m/>
    <m/>
    <m/>
    <m/>
    <m/>
  </r>
  <r>
    <s v="Household 52"/>
    <x v="2"/>
    <m/>
    <m/>
    <m/>
    <m/>
    <m/>
    <s v=""/>
    <s v=""/>
    <s v=""/>
    <n v="0"/>
    <m/>
    <m/>
    <m/>
    <m/>
    <m/>
    <n v="0"/>
    <n v="0"/>
    <s v=""/>
    <s v="$0.010 Million and Lower Strategy"/>
    <m/>
    <m/>
    <m/>
    <m/>
    <n v="0"/>
    <n v="0"/>
    <m/>
    <s v=""/>
    <m/>
    <m/>
    <m/>
    <m/>
    <m/>
    <m/>
    <m/>
    <m/>
    <m/>
    <m/>
    <m/>
    <m/>
    <m/>
    <m/>
    <m/>
  </r>
  <r>
    <s v="Household 53"/>
    <x v="1"/>
    <m/>
    <m/>
    <m/>
    <m/>
    <m/>
    <s v=""/>
    <s v=""/>
    <s v=""/>
    <n v="0"/>
    <m/>
    <m/>
    <m/>
    <m/>
    <m/>
    <n v="0"/>
    <n v="0"/>
    <s v=""/>
    <s v="$0.010 Million and Lower Strategy"/>
    <m/>
    <m/>
    <m/>
    <m/>
    <n v="0"/>
    <n v="0"/>
    <m/>
    <s v=""/>
    <m/>
    <m/>
    <m/>
    <m/>
    <m/>
    <m/>
    <m/>
    <m/>
    <m/>
    <m/>
    <m/>
    <m/>
    <m/>
    <m/>
    <m/>
  </r>
  <r>
    <s v="Household 54"/>
    <x v="1"/>
    <m/>
    <m/>
    <m/>
    <m/>
    <m/>
    <s v=""/>
    <s v=""/>
    <s v=""/>
    <n v="0"/>
    <m/>
    <m/>
    <m/>
    <m/>
    <m/>
    <n v="0"/>
    <n v="0"/>
    <s v=""/>
    <s v="$0.010 Million and Lower Strategy"/>
    <m/>
    <m/>
    <m/>
    <m/>
    <n v="0"/>
    <n v="0"/>
    <m/>
    <s v=""/>
    <m/>
    <m/>
    <m/>
    <m/>
    <m/>
    <m/>
    <m/>
    <m/>
    <m/>
    <m/>
    <m/>
    <m/>
    <m/>
    <m/>
    <m/>
  </r>
  <r>
    <s v="Household 55"/>
    <x v="0"/>
    <m/>
    <m/>
    <m/>
    <m/>
    <m/>
    <s v=""/>
    <s v=""/>
    <s v=""/>
    <n v="0"/>
    <m/>
    <m/>
    <m/>
    <m/>
    <m/>
    <n v="0"/>
    <n v="0"/>
    <s v=""/>
    <s v="$0.010 Million and Lower Strategy"/>
    <m/>
    <m/>
    <m/>
    <m/>
    <n v="0"/>
    <n v="0"/>
    <m/>
    <s v=""/>
    <m/>
    <m/>
    <m/>
    <m/>
    <m/>
    <m/>
    <m/>
    <m/>
    <m/>
    <m/>
    <m/>
    <m/>
    <m/>
    <m/>
    <m/>
  </r>
  <r>
    <s v="Household 56"/>
    <x v="2"/>
    <m/>
    <m/>
    <m/>
    <m/>
    <m/>
    <s v=""/>
    <s v=""/>
    <s v=""/>
    <n v="0"/>
    <m/>
    <m/>
    <m/>
    <m/>
    <m/>
    <n v="0"/>
    <n v="0"/>
    <s v=""/>
    <s v="$0.010 Million and Lower Strategy"/>
    <m/>
    <m/>
    <m/>
    <m/>
    <n v="0"/>
    <n v="0"/>
    <m/>
    <s v=""/>
    <m/>
    <m/>
    <m/>
    <m/>
    <m/>
    <m/>
    <m/>
    <m/>
    <m/>
    <m/>
    <m/>
    <m/>
    <m/>
    <m/>
    <m/>
  </r>
  <r>
    <s v="Household 57"/>
    <x v="1"/>
    <m/>
    <m/>
    <m/>
    <m/>
    <m/>
    <s v=""/>
    <s v=""/>
    <s v=""/>
    <n v="0"/>
    <m/>
    <m/>
    <m/>
    <m/>
    <m/>
    <n v="0"/>
    <n v="0"/>
    <s v=""/>
    <s v="$0.010 Million and Lower Strategy"/>
    <m/>
    <m/>
    <m/>
    <m/>
    <n v="0"/>
    <n v="0"/>
    <m/>
    <s v=""/>
    <m/>
    <m/>
    <m/>
    <m/>
    <m/>
    <m/>
    <m/>
    <m/>
    <m/>
    <m/>
    <m/>
    <m/>
    <m/>
    <m/>
    <m/>
  </r>
  <r>
    <s v="Household 58"/>
    <x v="0"/>
    <m/>
    <m/>
    <m/>
    <m/>
    <m/>
    <s v=""/>
    <s v=""/>
    <s v=""/>
    <n v="0"/>
    <m/>
    <m/>
    <m/>
    <m/>
    <m/>
    <n v="0"/>
    <n v="0"/>
    <s v=""/>
    <s v="$0.010 Million and Lower Strategy"/>
    <m/>
    <m/>
    <m/>
    <m/>
    <n v="0"/>
    <n v="0"/>
    <m/>
    <s v=""/>
    <m/>
    <m/>
    <m/>
    <m/>
    <m/>
    <m/>
    <m/>
    <m/>
    <m/>
    <m/>
    <m/>
    <m/>
    <m/>
    <m/>
    <m/>
  </r>
  <r>
    <s v="Household 59"/>
    <x v="2"/>
    <m/>
    <m/>
    <m/>
    <m/>
    <m/>
    <s v=""/>
    <s v=""/>
    <s v=""/>
    <n v="0"/>
    <m/>
    <m/>
    <m/>
    <m/>
    <m/>
    <n v="0"/>
    <n v="0"/>
    <s v=""/>
    <s v="$0.010 Million and Lower Strategy"/>
    <m/>
    <m/>
    <m/>
    <m/>
    <n v="0"/>
    <n v="0"/>
    <m/>
    <s v=""/>
    <m/>
    <m/>
    <m/>
    <m/>
    <m/>
    <m/>
    <m/>
    <m/>
    <m/>
    <m/>
    <m/>
    <m/>
    <m/>
    <m/>
    <m/>
  </r>
  <r>
    <s v="Household 60"/>
    <x v="2"/>
    <m/>
    <m/>
    <m/>
    <m/>
    <m/>
    <s v=""/>
    <s v=""/>
    <s v=""/>
    <n v="0"/>
    <m/>
    <m/>
    <m/>
    <m/>
    <m/>
    <n v="0"/>
    <n v="0"/>
    <s v=""/>
    <s v="$0.010 Million and Lower Strategy"/>
    <m/>
    <m/>
    <m/>
    <m/>
    <n v="0"/>
    <n v="0"/>
    <m/>
    <s v=""/>
    <m/>
    <m/>
    <m/>
    <m/>
    <m/>
    <m/>
    <m/>
    <m/>
    <m/>
    <m/>
    <m/>
    <m/>
    <m/>
    <m/>
    <m/>
  </r>
  <r>
    <s v="Household 61"/>
    <x v="1"/>
    <m/>
    <m/>
    <m/>
    <m/>
    <m/>
    <s v=""/>
    <s v=""/>
    <s v=""/>
    <n v="0"/>
    <m/>
    <m/>
    <m/>
    <m/>
    <m/>
    <n v="0"/>
    <n v="0"/>
    <s v=""/>
    <s v="$0.010 Million and Lower Strategy"/>
    <m/>
    <m/>
    <m/>
    <m/>
    <n v="0"/>
    <n v="0"/>
    <m/>
    <s v=""/>
    <m/>
    <m/>
    <m/>
    <m/>
    <m/>
    <m/>
    <m/>
    <m/>
    <m/>
    <m/>
    <m/>
    <m/>
    <m/>
    <m/>
    <m/>
  </r>
  <r>
    <s v="Household 62"/>
    <x v="1"/>
    <m/>
    <m/>
    <m/>
    <m/>
    <m/>
    <s v=""/>
    <s v=""/>
    <s v=""/>
    <n v="0"/>
    <m/>
    <m/>
    <m/>
    <m/>
    <m/>
    <n v="0"/>
    <n v="0"/>
    <s v=""/>
    <s v="$0.010 Million and Lower Strategy"/>
    <m/>
    <m/>
    <m/>
    <m/>
    <n v="0"/>
    <n v="0"/>
    <m/>
    <s v=""/>
    <m/>
    <m/>
    <m/>
    <m/>
    <m/>
    <m/>
    <m/>
    <m/>
    <m/>
    <m/>
    <m/>
    <m/>
    <m/>
    <m/>
    <m/>
  </r>
  <r>
    <s v="Household 63"/>
    <x v="0"/>
    <m/>
    <m/>
    <m/>
    <m/>
    <m/>
    <s v=""/>
    <s v=""/>
    <s v=""/>
    <n v="0"/>
    <m/>
    <m/>
    <m/>
    <m/>
    <m/>
    <n v="0"/>
    <n v="0"/>
    <s v=""/>
    <s v="$0.010 Million and Lower Strategy"/>
    <m/>
    <m/>
    <m/>
    <m/>
    <n v="0"/>
    <n v="0"/>
    <m/>
    <s v=""/>
    <m/>
    <m/>
    <m/>
    <m/>
    <m/>
    <m/>
    <m/>
    <m/>
    <m/>
    <m/>
    <m/>
    <m/>
    <m/>
    <m/>
    <m/>
  </r>
  <r>
    <s v="Household 64"/>
    <x v="0"/>
    <m/>
    <m/>
    <m/>
    <m/>
    <m/>
    <s v=""/>
    <s v=""/>
    <s v=""/>
    <n v="0"/>
    <m/>
    <m/>
    <m/>
    <m/>
    <m/>
    <n v="0"/>
    <n v="0"/>
    <s v=""/>
    <s v="$0.010 Million and Lower Strategy"/>
    <m/>
    <m/>
    <m/>
    <m/>
    <n v="0"/>
    <n v="0"/>
    <m/>
    <s v=""/>
    <m/>
    <m/>
    <m/>
    <m/>
    <m/>
    <m/>
    <m/>
    <m/>
    <m/>
    <m/>
    <m/>
    <m/>
    <m/>
    <m/>
    <m/>
  </r>
  <r>
    <s v="Household 65"/>
    <x v="1"/>
    <m/>
    <m/>
    <m/>
    <m/>
    <m/>
    <s v=""/>
    <s v=""/>
    <s v=""/>
    <n v="0"/>
    <m/>
    <m/>
    <m/>
    <m/>
    <m/>
    <n v="0"/>
    <n v="0"/>
    <s v=""/>
    <s v="$0.010 Million and Lower Strategy"/>
    <m/>
    <m/>
    <m/>
    <m/>
    <n v="0"/>
    <n v="0"/>
    <m/>
    <s v=""/>
    <m/>
    <m/>
    <m/>
    <m/>
    <m/>
    <m/>
    <m/>
    <m/>
    <m/>
    <m/>
    <m/>
    <m/>
    <m/>
    <m/>
    <m/>
  </r>
  <r>
    <s v="Household 66"/>
    <x v="1"/>
    <m/>
    <m/>
    <m/>
    <m/>
    <m/>
    <s v=""/>
    <s v=""/>
    <s v=""/>
    <n v="0"/>
    <m/>
    <m/>
    <m/>
    <m/>
    <m/>
    <n v="0"/>
    <n v="0"/>
    <s v=""/>
    <s v="$0.010 Million and Lower Strategy"/>
    <m/>
    <m/>
    <m/>
    <m/>
    <n v="0"/>
    <n v="0"/>
    <m/>
    <s v=""/>
    <m/>
    <m/>
    <m/>
    <m/>
    <m/>
    <m/>
    <m/>
    <m/>
    <m/>
    <m/>
    <m/>
    <m/>
    <m/>
    <m/>
    <m/>
  </r>
  <r>
    <s v="Household 67"/>
    <x v="0"/>
    <m/>
    <m/>
    <m/>
    <m/>
    <m/>
    <s v=""/>
    <s v=""/>
    <s v=""/>
    <n v="0"/>
    <m/>
    <m/>
    <m/>
    <m/>
    <m/>
    <n v="0"/>
    <n v="0"/>
    <s v=""/>
    <s v="$0.010 Million and Lower Strategy"/>
    <m/>
    <m/>
    <m/>
    <m/>
    <n v="0"/>
    <n v="0"/>
    <m/>
    <s v=""/>
    <m/>
    <m/>
    <m/>
    <m/>
    <m/>
    <m/>
    <m/>
    <m/>
    <m/>
    <m/>
    <m/>
    <m/>
    <m/>
    <m/>
    <m/>
  </r>
  <r>
    <s v="Household 68"/>
    <x v="2"/>
    <m/>
    <m/>
    <m/>
    <m/>
    <m/>
    <s v=""/>
    <s v=""/>
    <s v=""/>
    <n v="0"/>
    <m/>
    <m/>
    <m/>
    <m/>
    <m/>
    <n v="0"/>
    <n v="0"/>
    <s v=""/>
    <s v="$0.010 Million and Lower Strategy"/>
    <m/>
    <m/>
    <m/>
    <m/>
    <n v="0"/>
    <n v="0"/>
    <m/>
    <s v=""/>
    <m/>
    <m/>
    <m/>
    <m/>
    <m/>
    <m/>
    <m/>
    <m/>
    <m/>
    <m/>
    <m/>
    <m/>
    <m/>
    <m/>
    <m/>
  </r>
  <r>
    <s v="Household 69"/>
    <x v="1"/>
    <m/>
    <m/>
    <m/>
    <m/>
    <m/>
    <s v=""/>
    <s v=""/>
    <s v=""/>
    <n v="0"/>
    <m/>
    <m/>
    <m/>
    <m/>
    <m/>
    <n v="0"/>
    <n v="0"/>
    <s v=""/>
    <s v="$0.010 Million and Lower Strategy"/>
    <m/>
    <m/>
    <m/>
    <m/>
    <n v="0"/>
    <n v="0"/>
    <m/>
    <s v=""/>
    <m/>
    <m/>
    <m/>
    <m/>
    <m/>
    <m/>
    <m/>
    <m/>
    <m/>
    <m/>
    <m/>
    <m/>
    <m/>
    <m/>
    <m/>
  </r>
  <r>
    <s v="Household 70"/>
    <x v="0"/>
    <m/>
    <m/>
    <m/>
    <m/>
    <m/>
    <s v=""/>
    <s v=""/>
    <s v=""/>
    <n v="0"/>
    <m/>
    <m/>
    <m/>
    <m/>
    <m/>
    <n v="0"/>
    <n v="0"/>
    <s v=""/>
    <s v="$0.010 Million and Lower Strategy"/>
    <m/>
    <m/>
    <m/>
    <m/>
    <n v="0"/>
    <n v="0"/>
    <m/>
    <s v=""/>
    <m/>
    <m/>
    <m/>
    <m/>
    <m/>
    <m/>
    <m/>
    <m/>
    <m/>
    <m/>
    <m/>
    <m/>
    <m/>
    <m/>
    <m/>
  </r>
  <r>
    <s v="Household 71"/>
    <x v="1"/>
    <m/>
    <m/>
    <m/>
    <m/>
    <m/>
    <s v=""/>
    <s v=""/>
    <s v=""/>
    <n v="0"/>
    <m/>
    <m/>
    <m/>
    <m/>
    <m/>
    <n v="0"/>
    <n v="0"/>
    <s v=""/>
    <s v="$0.010 Million and Lower Strategy"/>
    <m/>
    <m/>
    <m/>
    <m/>
    <n v="0"/>
    <n v="0"/>
    <m/>
    <s v=""/>
    <m/>
    <m/>
    <m/>
    <m/>
    <m/>
    <m/>
    <m/>
    <m/>
    <m/>
    <m/>
    <m/>
    <m/>
    <m/>
    <m/>
    <m/>
  </r>
  <r>
    <s v="Household 72"/>
    <x v="0"/>
    <m/>
    <m/>
    <m/>
    <m/>
    <m/>
    <s v=""/>
    <s v=""/>
    <s v=""/>
    <n v="0"/>
    <m/>
    <m/>
    <m/>
    <m/>
    <m/>
    <n v="0"/>
    <n v="0"/>
    <s v=""/>
    <s v="$0.010 Million and Lower Strategy"/>
    <m/>
    <m/>
    <m/>
    <m/>
    <n v="0"/>
    <n v="0"/>
    <m/>
    <s v=""/>
    <m/>
    <m/>
    <m/>
    <m/>
    <m/>
    <m/>
    <m/>
    <m/>
    <m/>
    <m/>
    <m/>
    <m/>
    <m/>
    <m/>
    <m/>
  </r>
  <r>
    <s v="Household 73"/>
    <x v="1"/>
    <m/>
    <m/>
    <m/>
    <m/>
    <m/>
    <s v=""/>
    <s v=""/>
    <s v=""/>
    <n v="0"/>
    <m/>
    <m/>
    <m/>
    <m/>
    <m/>
    <n v="0"/>
    <n v="0"/>
    <s v=""/>
    <s v="$0.010 Million and Lower Strategy"/>
    <m/>
    <m/>
    <m/>
    <m/>
    <n v="0"/>
    <n v="0"/>
    <m/>
    <s v=""/>
    <m/>
    <m/>
    <m/>
    <m/>
    <m/>
    <m/>
    <m/>
    <m/>
    <m/>
    <m/>
    <m/>
    <m/>
    <m/>
    <m/>
    <m/>
  </r>
  <r>
    <s v="Household 74"/>
    <x v="1"/>
    <m/>
    <m/>
    <m/>
    <m/>
    <m/>
    <s v=""/>
    <s v=""/>
    <s v=""/>
    <n v="0"/>
    <m/>
    <m/>
    <m/>
    <m/>
    <m/>
    <n v="0"/>
    <n v="0"/>
    <s v=""/>
    <s v="$0.010 Million and Lower Strategy"/>
    <m/>
    <m/>
    <m/>
    <m/>
    <n v="0"/>
    <n v="0"/>
    <m/>
    <s v=""/>
    <m/>
    <m/>
    <m/>
    <m/>
    <m/>
    <m/>
    <m/>
    <m/>
    <m/>
    <m/>
    <m/>
    <m/>
    <m/>
    <m/>
    <m/>
  </r>
  <r>
    <s v="Household 75"/>
    <x v="0"/>
    <m/>
    <m/>
    <m/>
    <m/>
    <m/>
    <s v=""/>
    <s v=""/>
    <s v=""/>
    <n v="0"/>
    <m/>
    <m/>
    <m/>
    <m/>
    <m/>
    <n v="0"/>
    <n v="0"/>
    <s v=""/>
    <s v="$0.010 Million and Lower Strategy"/>
    <m/>
    <m/>
    <m/>
    <m/>
    <n v="0"/>
    <n v="0"/>
    <m/>
    <s v=""/>
    <m/>
    <m/>
    <m/>
    <m/>
    <m/>
    <m/>
    <m/>
    <m/>
    <m/>
    <m/>
    <m/>
    <m/>
    <m/>
    <m/>
    <m/>
  </r>
  <r>
    <s v="Household 76"/>
    <x v="0"/>
    <m/>
    <m/>
    <m/>
    <m/>
    <m/>
    <s v=""/>
    <s v=""/>
    <s v=""/>
    <n v="0"/>
    <m/>
    <m/>
    <m/>
    <m/>
    <m/>
    <n v="0"/>
    <n v="0"/>
    <s v=""/>
    <s v="$0.010 Million and Lower Strategy"/>
    <m/>
    <m/>
    <m/>
    <m/>
    <n v="0"/>
    <n v="0"/>
    <m/>
    <s v=""/>
    <m/>
    <m/>
    <m/>
    <m/>
    <m/>
    <m/>
    <m/>
    <m/>
    <m/>
    <m/>
    <m/>
    <m/>
    <m/>
    <m/>
    <m/>
  </r>
  <r>
    <s v="Household 77"/>
    <x v="1"/>
    <m/>
    <m/>
    <m/>
    <m/>
    <m/>
    <s v=""/>
    <s v=""/>
    <s v=""/>
    <n v="0"/>
    <m/>
    <m/>
    <m/>
    <m/>
    <m/>
    <n v="0"/>
    <n v="0"/>
    <s v=""/>
    <s v="$0.010 Million and Lower Strategy"/>
    <m/>
    <m/>
    <m/>
    <m/>
    <n v="0"/>
    <n v="0"/>
    <m/>
    <s v=""/>
    <m/>
    <m/>
    <m/>
    <m/>
    <m/>
    <m/>
    <m/>
    <m/>
    <m/>
    <m/>
    <m/>
    <m/>
    <m/>
    <m/>
    <m/>
  </r>
  <r>
    <s v="Household 78"/>
    <x v="1"/>
    <m/>
    <m/>
    <m/>
    <m/>
    <m/>
    <s v=""/>
    <s v=""/>
    <s v=""/>
    <n v="0"/>
    <m/>
    <m/>
    <m/>
    <m/>
    <m/>
    <n v="0"/>
    <n v="0"/>
    <s v=""/>
    <s v="$0.010 Million and Lower Strategy"/>
    <m/>
    <m/>
    <m/>
    <m/>
    <n v="0"/>
    <n v="0"/>
    <m/>
    <s v=""/>
    <m/>
    <m/>
    <m/>
    <m/>
    <m/>
    <m/>
    <m/>
    <m/>
    <m/>
    <m/>
    <m/>
    <m/>
    <m/>
    <m/>
    <m/>
  </r>
  <r>
    <s v="Household 79"/>
    <x v="1"/>
    <m/>
    <m/>
    <m/>
    <m/>
    <m/>
    <s v=""/>
    <s v=""/>
    <s v=""/>
    <n v="0"/>
    <m/>
    <m/>
    <m/>
    <m/>
    <m/>
    <n v="0"/>
    <n v="0"/>
    <s v=""/>
    <s v="$0.010 Million and Lower Strategy"/>
    <m/>
    <m/>
    <m/>
    <m/>
    <n v="0"/>
    <n v="0"/>
    <m/>
    <s v=""/>
    <m/>
    <m/>
    <m/>
    <m/>
    <m/>
    <m/>
    <m/>
    <m/>
    <m/>
    <m/>
    <m/>
    <m/>
    <m/>
    <m/>
    <m/>
  </r>
  <r>
    <s v="Household 80"/>
    <x v="2"/>
    <m/>
    <m/>
    <m/>
    <m/>
    <m/>
    <s v=""/>
    <s v=""/>
    <s v=""/>
    <n v="0"/>
    <m/>
    <m/>
    <m/>
    <m/>
    <m/>
    <n v="0"/>
    <n v="0"/>
    <s v=""/>
    <s v="$0.010 Million and Lower Strategy"/>
    <m/>
    <m/>
    <m/>
    <m/>
    <n v="0"/>
    <n v="0"/>
    <m/>
    <s v=""/>
    <m/>
    <m/>
    <m/>
    <m/>
    <m/>
    <m/>
    <m/>
    <m/>
    <m/>
    <m/>
    <m/>
    <m/>
    <m/>
    <m/>
    <m/>
  </r>
  <r>
    <s v="Household 81"/>
    <x v="2"/>
    <m/>
    <m/>
    <m/>
    <m/>
    <m/>
    <s v=""/>
    <s v=""/>
    <s v=""/>
    <n v="0"/>
    <m/>
    <m/>
    <m/>
    <m/>
    <m/>
    <n v="0"/>
    <n v="0"/>
    <s v=""/>
    <s v="$0.010 Million and Lower Strategy"/>
    <m/>
    <m/>
    <m/>
    <m/>
    <n v="0"/>
    <n v="0"/>
    <m/>
    <s v=""/>
    <m/>
    <m/>
    <m/>
    <m/>
    <m/>
    <m/>
    <m/>
    <m/>
    <m/>
    <m/>
    <m/>
    <m/>
    <m/>
    <m/>
    <m/>
  </r>
  <r>
    <s v="Household 82"/>
    <x v="2"/>
    <m/>
    <m/>
    <m/>
    <m/>
    <m/>
    <s v=""/>
    <s v=""/>
    <s v=""/>
    <n v="0"/>
    <m/>
    <m/>
    <m/>
    <m/>
    <m/>
    <n v="0"/>
    <n v="0"/>
    <s v=""/>
    <s v="$0.010 Million and Lower Strategy"/>
    <m/>
    <m/>
    <m/>
    <m/>
    <n v="0"/>
    <n v="0"/>
    <m/>
    <s v=""/>
    <m/>
    <m/>
    <m/>
    <m/>
    <m/>
    <m/>
    <m/>
    <m/>
    <m/>
    <m/>
    <m/>
    <m/>
    <m/>
    <m/>
    <m/>
  </r>
  <r>
    <s v="Household 83"/>
    <x v="1"/>
    <m/>
    <m/>
    <m/>
    <m/>
    <m/>
    <s v=""/>
    <s v=""/>
    <s v=""/>
    <n v="0"/>
    <m/>
    <m/>
    <m/>
    <m/>
    <m/>
    <n v="0"/>
    <n v="0"/>
    <s v=""/>
    <s v="$0.010 Million and Lower Strategy"/>
    <m/>
    <m/>
    <m/>
    <m/>
    <n v="0"/>
    <n v="0"/>
    <m/>
    <s v=""/>
    <m/>
    <m/>
    <m/>
    <m/>
    <m/>
    <m/>
    <m/>
    <m/>
    <m/>
    <m/>
    <m/>
    <m/>
    <m/>
    <m/>
    <m/>
  </r>
  <r>
    <s v="Household 84"/>
    <x v="0"/>
    <m/>
    <m/>
    <m/>
    <m/>
    <m/>
    <s v=""/>
    <s v=""/>
    <s v=""/>
    <n v="0"/>
    <m/>
    <m/>
    <m/>
    <m/>
    <m/>
    <n v="0"/>
    <n v="0"/>
    <s v=""/>
    <s v="$0.010 Million and Lower Strategy"/>
    <m/>
    <m/>
    <m/>
    <m/>
    <n v="0"/>
    <n v="0"/>
    <m/>
    <s v=""/>
    <m/>
    <m/>
    <m/>
    <m/>
    <m/>
    <m/>
    <m/>
    <m/>
    <m/>
    <m/>
    <m/>
    <m/>
    <m/>
    <m/>
    <m/>
  </r>
  <r>
    <s v="Household 85"/>
    <x v="2"/>
    <m/>
    <m/>
    <m/>
    <m/>
    <m/>
    <s v=""/>
    <s v=""/>
    <s v=""/>
    <n v="0"/>
    <m/>
    <m/>
    <m/>
    <m/>
    <m/>
    <n v="0"/>
    <n v="0"/>
    <s v=""/>
    <s v="$0.010 Million and Lower Strategy"/>
    <m/>
    <m/>
    <m/>
    <m/>
    <n v="0"/>
    <n v="0"/>
    <m/>
    <s v=""/>
    <m/>
    <m/>
    <m/>
    <m/>
    <m/>
    <m/>
    <m/>
    <m/>
    <m/>
    <m/>
    <m/>
    <m/>
    <m/>
    <m/>
    <m/>
  </r>
  <r>
    <s v="Household 86"/>
    <x v="0"/>
    <m/>
    <m/>
    <m/>
    <m/>
    <m/>
    <s v=""/>
    <s v=""/>
    <s v=""/>
    <n v="0"/>
    <m/>
    <m/>
    <m/>
    <m/>
    <m/>
    <n v="0"/>
    <n v="0"/>
    <s v=""/>
    <s v="$0.010 Million and Lower Strategy"/>
    <m/>
    <m/>
    <m/>
    <m/>
    <n v="0"/>
    <n v="0"/>
    <m/>
    <s v=""/>
    <m/>
    <m/>
    <m/>
    <m/>
    <m/>
    <m/>
    <m/>
    <m/>
    <m/>
    <m/>
    <m/>
    <m/>
    <m/>
    <m/>
    <m/>
  </r>
  <r>
    <s v="Household 87"/>
    <x v="1"/>
    <m/>
    <m/>
    <m/>
    <m/>
    <m/>
    <s v=""/>
    <s v=""/>
    <s v=""/>
    <n v="0"/>
    <m/>
    <m/>
    <m/>
    <m/>
    <m/>
    <n v="0"/>
    <n v="0"/>
    <s v=""/>
    <s v="$0.010 Million and Lower Strategy"/>
    <m/>
    <m/>
    <m/>
    <m/>
    <n v="0"/>
    <n v="0"/>
    <m/>
    <s v=""/>
    <m/>
    <m/>
    <m/>
    <m/>
    <m/>
    <m/>
    <m/>
    <m/>
    <m/>
    <m/>
    <m/>
    <m/>
    <m/>
    <m/>
    <m/>
  </r>
  <r>
    <s v="Household 88"/>
    <x v="0"/>
    <m/>
    <m/>
    <m/>
    <m/>
    <m/>
    <s v=""/>
    <s v=""/>
    <s v=""/>
    <n v="0"/>
    <m/>
    <m/>
    <m/>
    <m/>
    <m/>
    <n v="0"/>
    <n v="0"/>
    <s v=""/>
    <s v="$0.010 Million and Lower Strategy"/>
    <m/>
    <m/>
    <m/>
    <m/>
    <n v="0"/>
    <n v="0"/>
    <m/>
    <s v=""/>
    <m/>
    <m/>
    <m/>
    <m/>
    <m/>
    <m/>
    <m/>
    <m/>
    <m/>
    <m/>
    <m/>
    <m/>
    <m/>
    <m/>
    <m/>
  </r>
  <r>
    <s v="Household 89"/>
    <x v="2"/>
    <m/>
    <m/>
    <m/>
    <m/>
    <m/>
    <s v=""/>
    <s v=""/>
    <s v=""/>
    <n v="0"/>
    <m/>
    <m/>
    <m/>
    <m/>
    <m/>
    <n v="0"/>
    <n v="0"/>
    <s v=""/>
    <s v="$0.010 Million and Lower Strategy"/>
    <m/>
    <m/>
    <m/>
    <m/>
    <n v="0"/>
    <n v="0"/>
    <m/>
    <s v=""/>
    <m/>
    <m/>
    <m/>
    <m/>
    <m/>
    <m/>
    <m/>
    <m/>
    <m/>
    <m/>
    <m/>
    <m/>
    <m/>
    <m/>
    <m/>
  </r>
  <r>
    <s v="Household 90"/>
    <x v="1"/>
    <m/>
    <m/>
    <m/>
    <m/>
    <m/>
    <s v=""/>
    <s v=""/>
    <s v=""/>
    <n v="0"/>
    <m/>
    <m/>
    <m/>
    <m/>
    <m/>
    <n v="0"/>
    <n v="0"/>
    <s v=""/>
    <s v="$0.010 Million and Lower Strategy"/>
    <m/>
    <m/>
    <m/>
    <m/>
    <n v="0"/>
    <n v="0"/>
    <m/>
    <s v=""/>
    <m/>
    <m/>
    <m/>
    <m/>
    <m/>
    <m/>
    <m/>
    <m/>
    <m/>
    <m/>
    <m/>
    <m/>
    <m/>
    <m/>
    <m/>
  </r>
  <r>
    <s v="Household 91"/>
    <x v="1"/>
    <m/>
    <m/>
    <m/>
    <m/>
    <m/>
    <s v=""/>
    <s v=""/>
    <s v=""/>
    <n v="0"/>
    <m/>
    <m/>
    <m/>
    <m/>
    <m/>
    <n v="0"/>
    <n v="0"/>
    <s v=""/>
    <s v="$0.010 Million and Lower Strategy"/>
    <m/>
    <m/>
    <m/>
    <m/>
    <n v="0"/>
    <n v="0"/>
    <m/>
    <s v=""/>
    <m/>
    <m/>
    <m/>
    <m/>
    <m/>
    <m/>
    <m/>
    <m/>
    <m/>
    <m/>
    <m/>
    <m/>
    <m/>
    <m/>
    <m/>
  </r>
  <r>
    <s v="Household 92"/>
    <x v="2"/>
    <m/>
    <m/>
    <m/>
    <m/>
    <m/>
    <s v=""/>
    <s v=""/>
    <s v=""/>
    <n v="0"/>
    <m/>
    <m/>
    <m/>
    <m/>
    <m/>
    <n v="0"/>
    <n v="0"/>
    <s v=""/>
    <s v="$0.010 Million and Lower Strategy"/>
    <m/>
    <m/>
    <m/>
    <m/>
    <n v="0"/>
    <n v="0"/>
    <m/>
    <s v=""/>
    <m/>
    <m/>
    <m/>
    <m/>
    <m/>
    <m/>
    <m/>
    <m/>
    <m/>
    <m/>
    <m/>
    <m/>
    <m/>
    <m/>
    <m/>
  </r>
  <r>
    <s v="Household 93"/>
    <x v="1"/>
    <m/>
    <m/>
    <m/>
    <m/>
    <m/>
    <s v=""/>
    <s v=""/>
    <s v=""/>
    <n v="0"/>
    <m/>
    <m/>
    <m/>
    <m/>
    <m/>
    <n v="0"/>
    <n v="0"/>
    <s v=""/>
    <s v="$0.010 Million and Lower Strategy"/>
    <m/>
    <m/>
    <m/>
    <m/>
    <n v="0"/>
    <n v="0"/>
    <m/>
    <s v=""/>
    <m/>
    <m/>
    <m/>
    <m/>
    <m/>
    <m/>
    <m/>
    <m/>
    <m/>
    <m/>
    <m/>
    <m/>
    <m/>
    <m/>
    <m/>
  </r>
  <r>
    <s v="Household 94"/>
    <x v="0"/>
    <m/>
    <m/>
    <m/>
    <m/>
    <m/>
    <s v=""/>
    <s v=""/>
    <s v=""/>
    <n v="0"/>
    <m/>
    <m/>
    <m/>
    <m/>
    <m/>
    <n v="0"/>
    <n v="0"/>
    <s v=""/>
    <s v="$0.010 Million and Lower Strategy"/>
    <m/>
    <m/>
    <m/>
    <m/>
    <n v="0"/>
    <n v="0"/>
    <m/>
    <s v=""/>
    <m/>
    <m/>
    <m/>
    <m/>
    <m/>
    <m/>
    <m/>
    <m/>
    <m/>
    <m/>
    <m/>
    <m/>
    <m/>
    <m/>
    <m/>
  </r>
  <r>
    <s v="Household 95"/>
    <x v="1"/>
    <m/>
    <m/>
    <m/>
    <m/>
    <m/>
    <s v=""/>
    <s v=""/>
    <s v=""/>
    <n v="0"/>
    <m/>
    <m/>
    <m/>
    <m/>
    <m/>
    <n v="0"/>
    <n v="0"/>
    <s v=""/>
    <s v="$0.010 Million and Lower Strategy"/>
    <m/>
    <m/>
    <m/>
    <m/>
    <n v="0"/>
    <n v="0"/>
    <m/>
    <s v=""/>
    <m/>
    <m/>
    <m/>
    <m/>
    <m/>
    <m/>
    <m/>
    <m/>
    <m/>
    <m/>
    <m/>
    <m/>
    <m/>
    <m/>
    <m/>
  </r>
  <r>
    <s v="Household 96"/>
    <x v="0"/>
    <m/>
    <m/>
    <m/>
    <m/>
    <m/>
    <s v=""/>
    <s v=""/>
    <s v=""/>
    <n v="0"/>
    <m/>
    <m/>
    <m/>
    <m/>
    <m/>
    <n v="0"/>
    <n v="0"/>
    <s v=""/>
    <s v="$0.010 Million and Lower Strategy"/>
    <m/>
    <m/>
    <m/>
    <m/>
    <n v="0"/>
    <n v="0"/>
    <m/>
    <s v=""/>
    <m/>
    <m/>
    <m/>
    <m/>
    <m/>
    <m/>
    <m/>
    <m/>
    <m/>
    <m/>
    <m/>
    <m/>
    <m/>
    <m/>
    <m/>
  </r>
  <r>
    <s v="Household 97"/>
    <x v="2"/>
    <m/>
    <m/>
    <m/>
    <m/>
    <m/>
    <s v=""/>
    <s v=""/>
    <s v=""/>
    <n v="0"/>
    <m/>
    <m/>
    <m/>
    <m/>
    <m/>
    <n v="0"/>
    <n v="0"/>
    <s v=""/>
    <s v="$0.010 Million and Lower Strategy"/>
    <m/>
    <m/>
    <m/>
    <m/>
    <n v="0"/>
    <n v="0"/>
    <m/>
    <s v=""/>
    <m/>
    <m/>
    <m/>
    <m/>
    <m/>
    <m/>
    <m/>
    <m/>
    <m/>
    <m/>
    <m/>
    <m/>
    <m/>
    <m/>
    <m/>
  </r>
  <r>
    <s v="Household 98"/>
    <x v="0"/>
    <m/>
    <m/>
    <m/>
    <m/>
    <m/>
    <s v=""/>
    <s v=""/>
    <s v=""/>
    <n v="0"/>
    <m/>
    <m/>
    <m/>
    <m/>
    <m/>
    <n v="0"/>
    <n v="0"/>
    <s v=""/>
    <s v="$0.010 Million and Lower Strategy"/>
    <m/>
    <m/>
    <m/>
    <m/>
    <n v="0"/>
    <n v="0"/>
    <m/>
    <s v=""/>
    <m/>
    <m/>
    <m/>
    <m/>
    <m/>
    <m/>
    <m/>
    <m/>
    <m/>
    <m/>
    <m/>
    <m/>
    <m/>
    <m/>
    <m/>
  </r>
  <r>
    <s v="Household 99"/>
    <x v="0"/>
    <m/>
    <m/>
    <m/>
    <m/>
    <m/>
    <s v=""/>
    <s v=""/>
    <s v=""/>
    <n v="0"/>
    <m/>
    <m/>
    <m/>
    <m/>
    <m/>
    <n v="0"/>
    <n v="0"/>
    <s v=""/>
    <s v="$0.010 Million and Lower Strategy"/>
    <m/>
    <m/>
    <m/>
    <m/>
    <n v="0"/>
    <n v="0"/>
    <m/>
    <s v=""/>
    <m/>
    <m/>
    <m/>
    <m/>
    <m/>
    <m/>
    <m/>
    <m/>
    <m/>
    <m/>
    <m/>
    <m/>
    <m/>
    <m/>
    <m/>
  </r>
  <r>
    <s v="Household 100"/>
    <x v="1"/>
    <m/>
    <m/>
    <m/>
    <m/>
    <m/>
    <s v=""/>
    <s v=""/>
    <s v=""/>
    <n v="0"/>
    <m/>
    <m/>
    <m/>
    <m/>
    <m/>
    <n v="0"/>
    <n v="0"/>
    <s v=""/>
    <s v="$0.010 Million and Lower Strategy"/>
    <m/>
    <m/>
    <m/>
    <m/>
    <n v="0"/>
    <n v="0"/>
    <m/>
    <s v=""/>
    <m/>
    <m/>
    <m/>
    <m/>
    <m/>
    <m/>
    <m/>
    <m/>
    <m/>
    <m/>
    <m/>
    <m/>
    <m/>
    <m/>
    <m/>
  </r>
  <r>
    <s v="Household 101"/>
    <x v="2"/>
    <m/>
    <m/>
    <m/>
    <m/>
    <m/>
    <s v=""/>
    <s v=""/>
    <s v=""/>
    <n v="0"/>
    <m/>
    <m/>
    <m/>
    <m/>
    <m/>
    <n v="0"/>
    <n v="0"/>
    <s v=""/>
    <s v="$0.010 Million and Lower Strategy"/>
    <m/>
    <m/>
    <m/>
    <m/>
    <n v="0"/>
    <n v="0"/>
    <m/>
    <s v=""/>
    <m/>
    <m/>
    <m/>
    <m/>
    <m/>
    <m/>
    <m/>
    <m/>
    <m/>
    <m/>
    <m/>
    <m/>
    <m/>
    <m/>
    <m/>
  </r>
  <r>
    <s v="Household 102"/>
    <x v="0"/>
    <m/>
    <m/>
    <m/>
    <m/>
    <m/>
    <s v=""/>
    <s v=""/>
    <s v=""/>
    <n v="0"/>
    <m/>
    <m/>
    <m/>
    <m/>
    <m/>
    <n v="0"/>
    <n v="0"/>
    <s v=""/>
    <s v="$0.010 Million and Lower Strategy"/>
    <m/>
    <m/>
    <m/>
    <m/>
    <n v="0"/>
    <n v="0"/>
    <m/>
    <s v=""/>
    <m/>
    <m/>
    <m/>
    <m/>
    <m/>
    <m/>
    <m/>
    <m/>
    <m/>
    <m/>
    <m/>
    <m/>
    <m/>
    <m/>
    <m/>
  </r>
  <r>
    <s v="Household 103"/>
    <x v="1"/>
    <m/>
    <m/>
    <m/>
    <m/>
    <m/>
    <s v=""/>
    <s v=""/>
    <s v=""/>
    <n v="0"/>
    <m/>
    <m/>
    <m/>
    <m/>
    <m/>
    <n v="0"/>
    <n v="0"/>
    <s v=""/>
    <s v="$0.010 Million and Lower Strategy"/>
    <m/>
    <m/>
    <m/>
    <m/>
    <n v="0"/>
    <n v="0"/>
    <m/>
    <s v=""/>
    <m/>
    <m/>
    <m/>
    <m/>
    <m/>
    <m/>
    <m/>
    <m/>
    <m/>
    <m/>
    <m/>
    <m/>
    <m/>
    <m/>
    <m/>
  </r>
  <r>
    <s v="Household 104"/>
    <x v="0"/>
    <m/>
    <m/>
    <m/>
    <m/>
    <m/>
    <s v=""/>
    <s v=""/>
    <s v=""/>
    <n v="0"/>
    <m/>
    <m/>
    <m/>
    <m/>
    <m/>
    <n v="0"/>
    <n v="0"/>
    <s v=""/>
    <s v="$0.010 Million and Lower Strategy"/>
    <m/>
    <m/>
    <m/>
    <m/>
    <n v="0"/>
    <n v="0"/>
    <m/>
    <s v=""/>
    <m/>
    <m/>
    <m/>
    <m/>
    <m/>
    <m/>
    <m/>
    <m/>
    <m/>
    <m/>
    <m/>
    <m/>
    <m/>
    <m/>
    <m/>
  </r>
  <r>
    <s v="Household 105"/>
    <x v="0"/>
    <m/>
    <m/>
    <m/>
    <m/>
    <m/>
    <s v=""/>
    <s v=""/>
    <s v=""/>
    <n v="0"/>
    <m/>
    <m/>
    <m/>
    <m/>
    <m/>
    <n v="0"/>
    <n v="0"/>
    <s v=""/>
    <s v="$0.010 Million and Lower Strategy"/>
    <m/>
    <m/>
    <m/>
    <m/>
    <n v="0"/>
    <n v="0"/>
    <m/>
    <s v=""/>
    <m/>
    <m/>
    <m/>
    <m/>
    <m/>
    <m/>
    <m/>
    <m/>
    <m/>
    <m/>
    <m/>
    <m/>
    <m/>
    <m/>
    <m/>
  </r>
  <r>
    <s v="Household 106"/>
    <x v="2"/>
    <m/>
    <m/>
    <m/>
    <m/>
    <m/>
    <s v=""/>
    <s v=""/>
    <s v=""/>
    <n v="0"/>
    <m/>
    <m/>
    <m/>
    <m/>
    <m/>
    <n v="0"/>
    <n v="0"/>
    <s v=""/>
    <s v="$0.010 Million and Lower Strategy"/>
    <m/>
    <m/>
    <m/>
    <m/>
    <n v="0"/>
    <n v="0"/>
    <m/>
    <s v=""/>
    <m/>
    <m/>
    <m/>
    <m/>
    <m/>
    <m/>
    <m/>
    <m/>
    <m/>
    <m/>
    <m/>
    <m/>
    <m/>
    <m/>
    <m/>
  </r>
  <r>
    <s v="Household 107"/>
    <x v="1"/>
    <m/>
    <m/>
    <m/>
    <m/>
    <m/>
    <s v=""/>
    <s v=""/>
    <s v=""/>
    <n v="0"/>
    <m/>
    <m/>
    <m/>
    <m/>
    <m/>
    <n v="0"/>
    <n v="0"/>
    <s v=""/>
    <s v="$0.010 Million and Lower Strategy"/>
    <m/>
    <m/>
    <m/>
    <m/>
    <n v="0"/>
    <n v="0"/>
    <m/>
    <s v=""/>
    <m/>
    <m/>
    <m/>
    <m/>
    <m/>
    <m/>
    <m/>
    <m/>
    <m/>
    <m/>
    <m/>
    <m/>
    <m/>
    <m/>
    <m/>
  </r>
  <r>
    <s v="Household 108"/>
    <x v="2"/>
    <m/>
    <m/>
    <m/>
    <m/>
    <m/>
    <s v=""/>
    <s v=""/>
    <s v=""/>
    <n v="0"/>
    <m/>
    <m/>
    <m/>
    <m/>
    <m/>
    <n v="0"/>
    <n v="0"/>
    <s v=""/>
    <s v="$0.010 Million and Lower Strategy"/>
    <m/>
    <m/>
    <m/>
    <m/>
    <n v="0"/>
    <n v="0"/>
    <m/>
    <s v=""/>
    <m/>
    <m/>
    <m/>
    <m/>
    <m/>
    <m/>
    <m/>
    <m/>
    <m/>
    <m/>
    <m/>
    <m/>
    <m/>
    <m/>
    <m/>
  </r>
  <r>
    <s v="Household 109"/>
    <x v="0"/>
    <m/>
    <m/>
    <m/>
    <m/>
    <m/>
    <s v=""/>
    <s v=""/>
    <s v=""/>
    <n v="0"/>
    <m/>
    <m/>
    <m/>
    <m/>
    <m/>
    <n v="0"/>
    <n v="0"/>
    <s v=""/>
    <s v="$0.010 Million and Lower Strategy"/>
    <m/>
    <m/>
    <m/>
    <m/>
    <n v="0"/>
    <n v="0"/>
    <m/>
    <s v=""/>
    <m/>
    <m/>
    <m/>
    <m/>
    <m/>
    <m/>
    <m/>
    <m/>
    <m/>
    <m/>
    <m/>
    <m/>
    <m/>
    <m/>
    <m/>
  </r>
  <r>
    <s v="Household 110"/>
    <x v="1"/>
    <m/>
    <m/>
    <m/>
    <m/>
    <m/>
    <s v=""/>
    <s v=""/>
    <s v=""/>
    <n v="0"/>
    <m/>
    <m/>
    <m/>
    <m/>
    <m/>
    <n v="0"/>
    <n v="0"/>
    <s v=""/>
    <s v="$0.010 Million and Lower Strategy"/>
    <m/>
    <m/>
    <m/>
    <m/>
    <n v="0"/>
    <n v="0"/>
    <m/>
    <s v=""/>
    <m/>
    <m/>
    <m/>
    <m/>
    <m/>
    <m/>
    <m/>
    <m/>
    <m/>
    <m/>
    <m/>
    <m/>
    <m/>
    <m/>
    <m/>
  </r>
  <r>
    <s v="Household 111"/>
    <x v="1"/>
    <m/>
    <m/>
    <m/>
    <m/>
    <m/>
    <s v=""/>
    <s v=""/>
    <s v=""/>
    <n v="0"/>
    <m/>
    <m/>
    <m/>
    <m/>
    <m/>
    <n v="0"/>
    <n v="0"/>
    <s v=""/>
    <s v="$0.010 Million and Lower Strategy"/>
    <m/>
    <m/>
    <m/>
    <m/>
    <n v="0"/>
    <n v="0"/>
    <m/>
    <s v=""/>
    <m/>
    <m/>
    <m/>
    <m/>
    <m/>
    <m/>
    <m/>
    <m/>
    <m/>
    <m/>
    <m/>
    <m/>
    <m/>
    <m/>
    <m/>
  </r>
  <r>
    <s v="Household 112"/>
    <x v="2"/>
    <m/>
    <m/>
    <m/>
    <m/>
    <m/>
    <s v=""/>
    <s v=""/>
    <s v=""/>
    <n v="0"/>
    <m/>
    <m/>
    <m/>
    <m/>
    <m/>
    <n v="0"/>
    <n v="0"/>
    <s v=""/>
    <s v="$0.010 Million and Lower Strategy"/>
    <m/>
    <m/>
    <m/>
    <m/>
    <n v="0"/>
    <n v="0"/>
    <m/>
    <s v=""/>
    <m/>
    <m/>
    <m/>
    <m/>
    <m/>
    <m/>
    <m/>
    <m/>
    <m/>
    <m/>
    <m/>
    <m/>
    <m/>
    <m/>
    <m/>
  </r>
  <r>
    <s v="Household 113"/>
    <x v="2"/>
    <m/>
    <m/>
    <m/>
    <m/>
    <m/>
    <s v=""/>
    <s v=""/>
    <s v=""/>
    <n v="0"/>
    <m/>
    <m/>
    <m/>
    <m/>
    <m/>
    <n v="0"/>
    <n v="0"/>
    <s v=""/>
    <s v="$0.010 Million and Lower Strategy"/>
    <m/>
    <m/>
    <m/>
    <m/>
    <n v="0"/>
    <n v="0"/>
    <m/>
    <s v=""/>
    <m/>
    <m/>
    <m/>
    <m/>
    <m/>
    <m/>
    <m/>
    <m/>
    <m/>
    <m/>
    <m/>
    <m/>
    <m/>
    <m/>
    <m/>
  </r>
  <r>
    <s v="Household 114"/>
    <x v="0"/>
    <m/>
    <m/>
    <m/>
    <m/>
    <m/>
    <s v=""/>
    <s v=""/>
    <s v=""/>
    <n v="0"/>
    <m/>
    <m/>
    <m/>
    <m/>
    <m/>
    <n v="0"/>
    <n v="0"/>
    <s v=""/>
    <s v="$0.010 Million and Lower Strategy"/>
    <m/>
    <m/>
    <m/>
    <m/>
    <n v="0"/>
    <n v="0"/>
    <m/>
    <s v=""/>
    <m/>
    <m/>
    <m/>
    <m/>
    <m/>
    <m/>
    <m/>
    <m/>
    <m/>
    <m/>
    <m/>
    <m/>
    <m/>
    <m/>
    <m/>
  </r>
  <r>
    <s v="Household 115"/>
    <x v="1"/>
    <m/>
    <m/>
    <m/>
    <m/>
    <m/>
    <s v=""/>
    <s v=""/>
    <s v=""/>
    <n v="0"/>
    <m/>
    <m/>
    <m/>
    <m/>
    <m/>
    <n v="0"/>
    <n v="0"/>
    <s v=""/>
    <s v="$0.010 Million and Lower Strategy"/>
    <m/>
    <m/>
    <m/>
    <m/>
    <n v="0"/>
    <n v="0"/>
    <m/>
    <s v=""/>
    <m/>
    <m/>
    <m/>
    <m/>
    <m/>
    <m/>
    <m/>
    <m/>
    <m/>
    <m/>
    <m/>
    <m/>
    <m/>
    <m/>
    <m/>
  </r>
  <r>
    <s v="Household 116"/>
    <x v="1"/>
    <m/>
    <m/>
    <m/>
    <m/>
    <m/>
    <s v=""/>
    <s v=""/>
    <s v=""/>
    <n v="0"/>
    <m/>
    <m/>
    <m/>
    <m/>
    <m/>
    <n v="0"/>
    <n v="0"/>
    <s v=""/>
    <s v="$0.010 Million and Lower Strategy"/>
    <m/>
    <m/>
    <m/>
    <m/>
    <n v="0"/>
    <n v="0"/>
    <m/>
    <s v=""/>
    <m/>
    <m/>
    <m/>
    <m/>
    <m/>
    <m/>
    <m/>
    <m/>
    <m/>
    <m/>
    <m/>
    <m/>
    <m/>
    <m/>
    <m/>
  </r>
  <r>
    <s v="Household 117"/>
    <x v="1"/>
    <m/>
    <m/>
    <m/>
    <m/>
    <m/>
    <s v=""/>
    <s v=""/>
    <s v=""/>
    <n v="0"/>
    <m/>
    <m/>
    <m/>
    <m/>
    <m/>
    <n v="0"/>
    <n v="0"/>
    <s v=""/>
    <s v="$0.010 Million and Lower Strategy"/>
    <m/>
    <m/>
    <m/>
    <m/>
    <n v="0"/>
    <n v="0"/>
    <m/>
    <s v=""/>
    <m/>
    <m/>
    <m/>
    <m/>
    <m/>
    <m/>
    <m/>
    <m/>
    <m/>
    <m/>
    <m/>
    <m/>
    <m/>
    <m/>
    <m/>
  </r>
  <r>
    <s v="Household 118"/>
    <x v="0"/>
    <m/>
    <m/>
    <m/>
    <m/>
    <m/>
    <s v=""/>
    <s v=""/>
    <s v=""/>
    <n v="0"/>
    <m/>
    <m/>
    <m/>
    <m/>
    <m/>
    <n v="0"/>
    <n v="0"/>
    <s v=""/>
    <s v="$0.010 Million and Lower Strategy"/>
    <m/>
    <m/>
    <m/>
    <m/>
    <n v="0"/>
    <n v="0"/>
    <m/>
    <s v=""/>
    <m/>
    <m/>
    <m/>
    <m/>
    <m/>
    <m/>
    <m/>
    <m/>
    <m/>
    <m/>
    <m/>
    <m/>
    <m/>
    <m/>
    <m/>
  </r>
  <r>
    <s v="Household 119"/>
    <x v="0"/>
    <m/>
    <m/>
    <m/>
    <m/>
    <m/>
    <s v=""/>
    <s v=""/>
    <s v=""/>
    <n v="0"/>
    <m/>
    <m/>
    <m/>
    <m/>
    <m/>
    <n v="0"/>
    <n v="0"/>
    <s v=""/>
    <s v="$0.010 Million and Lower Strategy"/>
    <m/>
    <m/>
    <m/>
    <m/>
    <n v="0"/>
    <n v="0"/>
    <m/>
    <s v=""/>
    <m/>
    <m/>
    <m/>
    <m/>
    <m/>
    <m/>
    <m/>
    <m/>
    <m/>
    <m/>
    <m/>
    <m/>
    <m/>
    <m/>
    <m/>
  </r>
  <r>
    <s v="Household 120"/>
    <x v="1"/>
    <m/>
    <m/>
    <m/>
    <m/>
    <m/>
    <s v=""/>
    <s v=""/>
    <s v=""/>
    <n v="0"/>
    <m/>
    <m/>
    <m/>
    <m/>
    <m/>
    <n v="0"/>
    <n v="0"/>
    <s v=""/>
    <s v="$0.010 Million and Lower Strategy"/>
    <m/>
    <m/>
    <m/>
    <m/>
    <n v="0"/>
    <n v="0"/>
    <m/>
    <s v=""/>
    <m/>
    <m/>
    <m/>
    <m/>
    <m/>
    <m/>
    <m/>
    <m/>
    <m/>
    <m/>
    <m/>
    <m/>
    <m/>
    <m/>
    <m/>
  </r>
  <r>
    <s v="Household 121"/>
    <x v="0"/>
    <m/>
    <m/>
    <m/>
    <m/>
    <m/>
    <s v=""/>
    <s v=""/>
    <s v=""/>
    <n v="0"/>
    <m/>
    <m/>
    <m/>
    <m/>
    <m/>
    <n v="0"/>
    <n v="0"/>
    <s v=""/>
    <s v="$0.010 Million and Lower Strategy"/>
    <m/>
    <m/>
    <m/>
    <m/>
    <n v="0"/>
    <n v="0"/>
    <m/>
    <s v=""/>
    <m/>
    <m/>
    <m/>
    <m/>
    <m/>
    <m/>
    <m/>
    <m/>
    <m/>
    <m/>
    <m/>
    <m/>
    <m/>
    <m/>
    <m/>
  </r>
  <r>
    <s v="Household 122"/>
    <x v="1"/>
    <m/>
    <m/>
    <m/>
    <m/>
    <m/>
    <s v=""/>
    <s v=""/>
    <s v=""/>
    <n v="0"/>
    <m/>
    <m/>
    <m/>
    <m/>
    <m/>
    <n v="0"/>
    <n v="0"/>
    <s v=""/>
    <s v="$0.010 Million and Lower Strategy"/>
    <m/>
    <m/>
    <m/>
    <m/>
    <n v="0"/>
    <n v="0"/>
    <m/>
    <s v=""/>
    <m/>
    <m/>
    <m/>
    <m/>
    <m/>
    <m/>
    <m/>
    <m/>
    <m/>
    <m/>
    <m/>
    <m/>
    <m/>
    <m/>
    <m/>
  </r>
  <r>
    <s v="Household 123"/>
    <x v="2"/>
    <m/>
    <m/>
    <m/>
    <m/>
    <m/>
    <s v=""/>
    <s v=""/>
    <s v=""/>
    <n v="0"/>
    <m/>
    <m/>
    <m/>
    <m/>
    <m/>
    <n v="0"/>
    <n v="0"/>
    <s v=""/>
    <s v="$0.010 Million and Lower Strategy"/>
    <m/>
    <m/>
    <m/>
    <m/>
    <n v="0"/>
    <n v="0"/>
    <m/>
    <s v=""/>
    <m/>
    <m/>
    <m/>
    <m/>
    <m/>
    <m/>
    <m/>
    <m/>
    <m/>
    <m/>
    <m/>
    <m/>
    <m/>
    <m/>
    <m/>
  </r>
  <r>
    <s v="Household 124"/>
    <x v="1"/>
    <m/>
    <m/>
    <m/>
    <m/>
    <m/>
    <s v=""/>
    <s v=""/>
    <s v=""/>
    <n v="0"/>
    <m/>
    <m/>
    <m/>
    <m/>
    <m/>
    <n v="0"/>
    <n v="0"/>
    <s v=""/>
    <s v="$0.010 Million and Lower Strategy"/>
    <m/>
    <m/>
    <m/>
    <m/>
    <n v="0"/>
    <n v="0"/>
    <m/>
    <s v=""/>
    <m/>
    <m/>
    <m/>
    <m/>
    <m/>
    <m/>
    <m/>
    <m/>
    <m/>
    <m/>
    <m/>
    <m/>
    <m/>
    <m/>
    <m/>
  </r>
  <r>
    <s v="Household 125"/>
    <x v="2"/>
    <m/>
    <m/>
    <m/>
    <m/>
    <m/>
    <s v=""/>
    <s v=""/>
    <s v=""/>
    <n v="0"/>
    <m/>
    <m/>
    <m/>
    <m/>
    <m/>
    <n v="0"/>
    <n v="0"/>
    <s v=""/>
    <s v="$0.010 Million and Lower Strategy"/>
    <m/>
    <m/>
    <m/>
    <m/>
    <n v="0"/>
    <n v="0"/>
    <m/>
    <s v=""/>
    <m/>
    <m/>
    <m/>
    <m/>
    <m/>
    <m/>
    <m/>
    <m/>
    <m/>
    <m/>
    <m/>
    <m/>
    <m/>
    <m/>
    <m/>
  </r>
  <r>
    <s v="Household 126"/>
    <x v="0"/>
    <m/>
    <m/>
    <m/>
    <m/>
    <m/>
    <s v=""/>
    <s v=""/>
    <s v=""/>
    <n v="0"/>
    <m/>
    <m/>
    <m/>
    <m/>
    <m/>
    <n v="0"/>
    <n v="0"/>
    <s v=""/>
    <s v="$0.010 Million and Lower Strategy"/>
    <m/>
    <m/>
    <m/>
    <m/>
    <n v="0"/>
    <n v="0"/>
    <m/>
    <s v=""/>
    <m/>
    <m/>
    <m/>
    <m/>
    <m/>
    <m/>
    <m/>
    <m/>
    <m/>
    <m/>
    <m/>
    <m/>
    <m/>
    <m/>
    <m/>
  </r>
  <r>
    <s v="Household 127"/>
    <x v="0"/>
    <m/>
    <m/>
    <m/>
    <m/>
    <m/>
    <s v=""/>
    <s v=""/>
    <s v=""/>
    <n v="0"/>
    <m/>
    <m/>
    <m/>
    <m/>
    <m/>
    <n v="0"/>
    <n v="0"/>
    <s v=""/>
    <s v="$0.010 Million and Lower Strategy"/>
    <m/>
    <m/>
    <m/>
    <m/>
    <n v="0"/>
    <n v="0"/>
    <m/>
    <s v=""/>
    <m/>
    <m/>
    <m/>
    <m/>
    <m/>
    <m/>
    <m/>
    <m/>
    <m/>
    <m/>
    <m/>
    <m/>
    <m/>
    <m/>
    <m/>
  </r>
  <r>
    <s v="Household 128"/>
    <x v="0"/>
    <m/>
    <m/>
    <m/>
    <m/>
    <m/>
    <s v=""/>
    <s v=""/>
    <s v=""/>
    <n v="0"/>
    <m/>
    <m/>
    <m/>
    <m/>
    <m/>
    <n v="0"/>
    <n v="0"/>
    <s v=""/>
    <s v="$0.010 Million and Lower Strategy"/>
    <m/>
    <m/>
    <m/>
    <m/>
    <n v="0"/>
    <n v="0"/>
    <m/>
    <s v=""/>
    <m/>
    <m/>
    <m/>
    <m/>
    <m/>
    <m/>
    <m/>
    <m/>
    <m/>
    <m/>
    <m/>
    <m/>
    <m/>
    <m/>
    <m/>
  </r>
  <r>
    <s v="Household 129"/>
    <x v="1"/>
    <m/>
    <m/>
    <m/>
    <m/>
    <m/>
    <s v=""/>
    <s v=""/>
    <s v=""/>
    <n v="0"/>
    <m/>
    <m/>
    <m/>
    <m/>
    <m/>
    <n v="0"/>
    <n v="0"/>
    <s v=""/>
    <s v="$0.010 Million and Lower Strategy"/>
    <m/>
    <m/>
    <m/>
    <m/>
    <n v="0"/>
    <n v="0"/>
    <m/>
    <s v=""/>
    <m/>
    <m/>
    <m/>
    <m/>
    <m/>
    <m/>
    <m/>
    <m/>
    <m/>
    <m/>
    <m/>
    <m/>
    <m/>
    <m/>
    <m/>
  </r>
  <r>
    <s v="Household 130"/>
    <x v="1"/>
    <m/>
    <m/>
    <m/>
    <m/>
    <m/>
    <s v=""/>
    <s v=""/>
    <s v=""/>
    <n v="0"/>
    <m/>
    <m/>
    <m/>
    <m/>
    <m/>
    <n v="0"/>
    <n v="0"/>
    <s v=""/>
    <s v="$0.010 Million and Lower Strategy"/>
    <m/>
    <m/>
    <m/>
    <m/>
    <n v="0"/>
    <n v="0"/>
    <m/>
    <s v=""/>
    <m/>
    <m/>
    <m/>
    <m/>
    <m/>
    <m/>
    <m/>
    <m/>
    <m/>
    <m/>
    <m/>
    <m/>
    <m/>
    <m/>
    <m/>
  </r>
  <r>
    <s v="Household 131"/>
    <x v="1"/>
    <m/>
    <m/>
    <m/>
    <m/>
    <m/>
    <s v=""/>
    <s v=""/>
    <s v=""/>
    <n v="0"/>
    <m/>
    <m/>
    <m/>
    <m/>
    <m/>
    <n v="0"/>
    <n v="0"/>
    <s v=""/>
    <s v="$0.010 Million and Lower Strategy"/>
    <m/>
    <m/>
    <m/>
    <m/>
    <n v="0"/>
    <n v="0"/>
    <m/>
    <s v=""/>
    <m/>
    <m/>
    <m/>
    <m/>
    <m/>
    <m/>
    <m/>
    <m/>
    <m/>
    <m/>
    <m/>
    <m/>
    <m/>
    <m/>
    <m/>
  </r>
  <r>
    <s v="Household 132"/>
    <x v="1"/>
    <m/>
    <m/>
    <m/>
    <m/>
    <m/>
    <s v=""/>
    <s v=""/>
    <s v=""/>
    <n v="0"/>
    <m/>
    <m/>
    <m/>
    <m/>
    <m/>
    <n v="0"/>
    <n v="0"/>
    <s v=""/>
    <s v="$0.010 Million and Lower Strategy"/>
    <m/>
    <m/>
    <m/>
    <m/>
    <n v="0"/>
    <n v="0"/>
    <m/>
    <s v=""/>
    <m/>
    <m/>
    <m/>
    <m/>
    <m/>
    <m/>
    <m/>
    <m/>
    <m/>
    <m/>
    <m/>
    <m/>
    <m/>
    <m/>
    <m/>
  </r>
  <r>
    <s v="Household 133"/>
    <x v="1"/>
    <m/>
    <m/>
    <m/>
    <m/>
    <m/>
    <s v=""/>
    <s v=""/>
    <s v=""/>
    <n v="0"/>
    <m/>
    <m/>
    <m/>
    <m/>
    <m/>
    <n v="0"/>
    <n v="0"/>
    <s v=""/>
    <s v="$0.010 Million and Lower Strategy"/>
    <m/>
    <m/>
    <m/>
    <m/>
    <n v="0"/>
    <n v="0"/>
    <m/>
    <s v=""/>
    <m/>
    <m/>
    <m/>
    <m/>
    <m/>
    <m/>
    <m/>
    <m/>
    <m/>
    <m/>
    <m/>
    <m/>
    <m/>
    <m/>
    <m/>
  </r>
  <r>
    <s v="Household 134"/>
    <x v="0"/>
    <m/>
    <m/>
    <m/>
    <m/>
    <m/>
    <s v=""/>
    <s v=""/>
    <s v=""/>
    <n v="0"/>
    <m/>
    <m/>
    <m/>
    <m/>
    <m/>
    <n v="0"/>
    <n v="0"/>
    <s v=""/>
    <s v="$0.010 Million and Lower Strategy"/>
    <m/>
    <m/>
    <m/>
    <m/>
    <n v="0"/>
    <n v="0"/>
    <m/>
    <s v=""/>
    <m/>
    <m/>
    <m/>
    <m/>
    <m/>
    <m/>
    <m/>
    <m/>
    <m/>
    <m/>
    <m/>
    <m/>
    <m/>
    <m/>
    <m/>
  </r>
  <r>
    <s v="Household 135"/>
    <x v="1"/>
    <m/>
    <m/>
    <m/>
    <m/>
    <m/>
    <s v=""/>
    <s v=""/>
    <s v=""/>
    <n v="0"/>
    <m/>
    <m/>
    <m/>
    <m/>
    <m/>
    <n v="0"/>
    <n v="0"/>
    <s v=""/>
    <s v="$0.010 Million and Lower Strategy"/>
    <m/>
    <m/>
    <m/>
    <m/>
    <n v="0"/>
    <n v="0"/>
    <m/>
    <s v=""/>
    <m/>
    <m/>
    <m/>
    <m/>
    <m/>
    <m/>
    <m/>
    <m/>
    <m/>
    <m/>
    <m/>
    <m/>
    <m/>
    <m/>
    <m/>
  </r>
  <r>
    <s v="Household 136"/>
    <x v="0"/>
    <m/>
    <m/>
    <m/>
    <m/>
    <m/>
    <s v=""/>
    <s v=""/>
    <s v=""/>
    <n v="0"/>
    <m/>
    <m/>
    <m/>
    <m/>
    <m/>
    <n v="0"/>
    <n v="0"/>
    <s v=""/>
    <s v="$0.010 Million and Lower Strategy"/>
    <m/>
    <m/>
    <m/>
    <m/>
    <n v="0"/>
    <n v="0"/>
    <m/>
    <s v=""/>
    <m/>
    <m/>
    <m/>
    <m/>
    <m/>
    <m/>
    <m/>
    <m/>
    <m/>
    <m/>
    <m/>
    <m/>
    <m/>
    <m/>
    <m/>
  </r>
  <r>
    <s v="Household 137"/>
    <x v="1"/>
    <m/>
    <m/>
    <m/>
    <m/>
    <m/>
    <s v=""/>
    <s v=""/>
    <s v=""/>
    <n v="0"/>
    <m/>
    <m/>
    <m/>
    <m/>
    <m/>
    <n v="0"/>
    <n v="0"/>
    <s v=""/>
    <s v="$0.010 Million and Lower Strategy"/>
    <m/>
    <m/>
    <m/>
    <m/>
    <n v="0"/>
    <n v="0"/>
    <m/>
    <s v=""/>
    <m/>
    <m/>
    <m/>
    <m/>
    <m/>
    <m/>
    <m/>
    <m/>
    <m/>
    <m/>
    <m/>
    <m/>
    <m/>
    <m/>
    <m/>
  </r>
  <r>
    <s v="Household 138"/>
    <x v="0"/>
    <m/>
    <m/>
    <m/>
    <m/>
    <m/>
    <s v=""/>
    <s v=""/>
    <s v=""/>
    <n v="0"/>
    <m/>
    <m/>
    <m/>
    <m/>
    <m/>
    <n v="0"/>
    <n v="0"/>
    <s v=""/>
    <s v="$0.010 Million and Lower Strategy"/>
    <m/>
    <m/>
    <m/>
    <m/>
    <n v="0"/>
    <n v="0"/>
    <m/>
    <s v=""/>
    <m/>
    <m/>
    <m/>
    <m/>
    <m/>
    <m/>
    <m/>
    <m/>
    <m/>
    <m/>
    <m/>
    <m/>
    <m/>
    <m/>
    <m/>
  </r>
  <r>
    <s v="Household 139"/>
    <x v="0"/>
    <m/>
    <m/>
    <m/>
    <m/>
    <m/>
    <s v=""/>
    <s v=""/>
    <s v=""/>
    <n v="0"/>
    <m/>
    <m/>
    <m/>
    <m/>
    <m/>
    <n v="0"/>
    <n v="0"/>
    <s v=""/>
    <s v="$0.010 Million and Lower Strategy"/>
    <m/>
    <m/>
    <m/>
    <m/>
    <n v="0"/>
    <n v="0"/>
    <m/>
    <s v=""/>
    <m/>
    <m/>
    <m/>
    <m/>
    <m/>
    <m/>
    <m/>
    <m/>
    <m/>
    <m/>
    <m/>
    <m/>
    <m/>
    <m/>
    <m/>
  </r>
  <r>
    <s v="Household 140"/>
    <x v="1"/>
    <m/>
    <m/>
    <m/>
    <m/>
    <m/>
    <s v=""/>
    <s v=""/>
    <s v=""/>
    <n v="0"/>
    <m/>
    <m/>
    <m/>
    <m/>
    <m/>
    <n v="0"/>
    <n v="0"/>
    <s v=""/>
    <s v="$0.010 Million and Lower Strategy"/>
    <m/>
    <m/>
    <m/>
    <m/>
    <n v="0"/>
    <n v="0"/>
    <m/>
    <s v=""/>
    <m/>
    <m/>
    <m/>
    <m/>
    <m/>
    <m/>
    <m/>
    <m/>
    <m/>
    <m/>
    <m/>
    <m/>
    <m/>
    <m/>
    <m/>
  </r>
  <r>
    <s v="Household 141"/>
    <x v="0"/>
    <m/>
    <m/>
    <m/>
    <m/>
    <m/>
    <s v=""/>
    <s v=""/>
    <s v=""/>
    <n v="0"/>
    <m/>
    <m/>
    <m/>
    <m/>
    <m/>
    <n v="0"/>
    <n v="0"/>
    <s v=""/>
    <s v="$0.010 Million and Lower Strategy"/>
    <m/>
    <m/>
    <m/>
    <m/>
    <n v="0"/>
    <n v="0"/>
    <m/>
    <s v=""/>
    <m/>
    <m/>
    <m/>
    <m/>
    <m/>
    <m/>
    <m/>
    <m/>
    <m/>
    <m/>
    <m/>
    <m/>
    <m/>
    <m/>
    <m/>
  </r>
  <r>
    <s v="Household 142"/>
    <x v="1"/>
    <m/>
    <m/>
    <m/>
    <m/>
    <m/>
    <s v=""/>
    <s v=""/>
    <s v=""/>
    <n v="0"/>
    <m/>
    <m/>
    <m/>
    <m/>
    <m/>
    <n v="0"/>
    <n v="0"/>
    <s v=""/>
    <s v="$0.010 Million and Lower Strategy"/>
    <m/>
    <m/>
    <m/>
    <m/>
    <n v="0"/>
    <n v="0"/>
    <m/>
    <s v=""/>
    <m/>
    <m/>
    <m/>
    <m/>
    <m/>
    <m/>
    <m/>
    <m/>
    <m/>
    <m/>
    <m/>
    <m/>
    <m/>
    <m/>
    <m/>
  </r>
  <r>
    <s v="Household 143"/>
    <x v="0"/>
    <m/>
    <m/>
    <m/>
    <m/>
    <m/>
    <s v=""/>
    <s v=""/>
    <s v=""/>
    <n v="0"/>
    <m/>
    <m/>
    <m/>
    <m/>
    <m/>
    <n v="0"/>
    <n v="0"/>
    <s v=""/>
    <s v="$0.010 Million and Lower Strategy"/>
    <m/>
    <m/>
    <m/>
    <m/>
    <n v="0"/>
    <n v="0"/>
    <m/>
    <s v=""/>
    <m/>
    <m/>
    <m/>
    <m/>
    <m/>
    <m/>
    <m/>
    <m/>
    <m/>
    <m/>
    <m/>
    <m/>
    <m/>
    <m/>
    <m/>
  </r>
  <r>
    <s v="Household 144"/>
    <x v="2"/>
    <m/>
    <m/>
    <m/>
    <m/>
    <m/>
    <s v=""/>
    <s v=""/>
    <s v=""/>
    <n v="0"/>
    <m/>
    <m/>
    <m/>
    <m/>
    <m/>
    <n v="0"/>
    <n v="0"/>
    <s v=""/>
    <s v="$0.010 Million and Lower Strategy"/>
    <m/>
    <m/>
    <m/>
    <m/>
    <n v="0"/>
    <n v="0"/>
    <m/>
    <s v=""/>
    <m/>
    <m/>
    <m/>
    <m/>
    <m/>
    <m/>
    <m/>
    <m/>
    <m/>
    <m/>
    <m/>
    <m/>
    <m/>
    <m/>
    <m/>
  </r>
  <r>
    <s v="Household 145"/>
    <x v="2"/>
    <m/>
    <m/>
    <m/>
    <m/>
    <m/>
    <s v=""/>
    <s v=""/>
    <s v=""/>
    <n v="0"/>
    <m/>
    <m/>
    <m/>
    <m/>
    <m/>
    <n v="0"/>
    <n v="0"/>
    <s v=""/>
    <s v="$0.010 Million and Lower Strategy"/>
    <m/>
    <m/>
    <m/>
    <m/>
    <n v="0"/>
    <n v="0"/>
    <m/>
    <s v=""/>
    <m/>
    <m/>
    <m/>
    <m/>
    <m/>
    <m/>
    <m/>
    <m/>
    <m/>
    <m/>
    <m/>
    <m/>
    <m/>
    <m/>
    <m/>
  </r>
  <r>
    <s v="Household 146"/>
    <x v="2"/>
    <m/>
    <m/>
    <m/>
    <m/>
    <m/>
    <s v=""/>
    <s v=""/>
    <s v=""/>
    <n v="0"/>
    <m/>
    <m/>
    <m/>
    <m/>
    <m/>
    <n v="0"/>
    <n v="0"/>
    <s v=""/>
    <s v="$0.010 Million and Lower Strategy"/>
    <m/>
    <m/>
    <m/>
    <m/>
    <n v="0"/>
    <n v="0"/>
    <m/>
    <s v=""/>
    <m/>
    <m/>
    <m/>
    <m/>
    <m/>
    <m/>
    <m/>
    <m/>
    <m/>
    <m/>
    <m/>
    <m/>
    <m/>
    <m/>
    <m/>
  </r>
  <r>
    <s v="Household 147"/>
    <x v="2"/>
    <m/>
    <m/>
    <m/>
    <m/>
    <m/>
    <s v=""/>
    <s v=""/>
    <s v=""/>
    <n v="0"/>
    <m/>
    <m/>
    <m/>
    <m/>
    <m/>
    <n v="0"/>
    <n v="0"/>
    <s v=""/>
    <s v="$0.010 Million and Lower Strategy"/>
    <m/>
    <m/>
    <m/>
    <m/>
    <n v="0"/>
    <n v="0"/>
    <m/>
    <s v=""/>
    <m/>
    <m/>
    <m/>
    <m/>
    <m/>
    <m/>
    <m/>
    <m/>
    <m/>
    <m/>
    <m/>
    <m/>
    <m/>
    <m/>
    <m/>
  </r>
  <r>
    <s v="Household 148"/>
    <x v="1"/>
    <m/>
    <m/>
    <m/>
    <m/>
    <m/>
    <s v=""/>
    <s v=""/>
    <s v=""/>
    <n v="0"/>
    <m/>
    <m/>
    <m/>
    <m/>
    <m/>
    <n v="0"/>
    <n v="0"/>
    <s v=""/>
    <s v="$0.010 Million and Lower Strategy"/>
    <m/>
    <m/>
    <m/>
    <m/>
    <n v="0"/>
    <n v="0"/>
    <m/>
    <s v=""/>
    <m/>
    <m/>
    <m/>
    <m/>
    <m/>
    <m/>
    <m/>
    <m/>
    <m/>
    <m/>
    <m/>
    <m/>
    <m/>
    <m/>
    <m/>
  </r>
  <r>
    <s v="Household 149"/>
    <x v="0"/>
    <m/>
    <m/>
    <m/>
    <m/>
    <m/>
    <s v=""/>
    <s v=""/>
    <s v=""/>
    <n v="0"/>
    <m/>
    <m/>
    <m/>
    <m/>
    <m/>
    <n v="0"/>
    <n v="0"/>
    <s v=""/>
    <s v="$0.010 Million and Lower Strategy"/>
    <m/>
    <m/>
    <m/>
    <m/>
    <n v="0"/>
    <n v="0"/>
    <m/>
    <s v=""/>
    <m/>
    <m/>
    <m/>
    <m/>
    <m/>
    <m/>
    <m/>
    <m/>
    <m/>
    <m/>
    <m/>
    <m/>
    <m/>
    <m/>
    <m/>
  </r>
  <r>
    <s v="Household 150"/>
    <x v="1"/>
    <m/>
    <m/>
    <m/>
    <m/>
    <m/>
    <s v=""/>
    <s v=""/>
    <s v=""/>
    <n v="0"/>
    <m/>
    <m/>
    <m/>
    <m/>
    <m/>
    <n v="0"/>
    <n v="0"/>
    <s v=""/>
    <s v="$0.010 Million and Lower Strategy"/>
    <m/>
    <m/>
    <m/>
    <m/>
    <n v="0"/>
    <n v="0"/>
    <m/>
    <s v=""/>
    <m/>
    <m/>
    <m/>
    <m/>
    <m/>
    <m/>
    <m/>
    <m/>
    <m/>
    <m/>
    <m/>
    <m/>
    <m/>
    <m/>
    <m/>
  </r>
  <r>
    <s v="Household 151"/>
    <x v="1"/>
    <m/>
    <m/>
    <m/>
    <m/>
    <m/>
    <s v=""/>
    <s v=""/>
    <s v=""/>
    <n v="0"/>
    <m/>
    <m/>
    <m/>
    <m/>
    <m/>
    <n v="0"/>
    <n v="0"/>
    <s v=""/>
    <s v="$0.010 Million and Lower Strategy"/>
    <m/>
    <m/>
    <m/>
    <m/>
    <n v="0"/>
    <n v="0"/>
    <m/>
    <s v=""/>
    <m/>
    <m/>
    <m/>
    <m/>
    <m/>
    <m/>
    <m/>
    <m/>
    <m/>
    <m/>
    <m/>
    <m/>
    <m/>
    <m/>
    <m/>
  </r>
  <r>
    <s v="Household 152"/>
    <x v="2"/>
    <m/>
    <m/>
    <m/>
    <m/>
    <m/>
    <s v=""/>
    <s v=""/>
    <s v=""/>
    <n v="0"/>
    <m/>
    <m/>
    <m/>
    <m/>
    <m/>
    <n v="0"/>
    <n v="0"/>
    <s v=""/>
    <s v="$0.010 Million and Lower Strategy"/>
    <m/>
    <m/>
    <m/>
    <m/>
    <n v="0"/>
    <n v="0"/>
    <m/>
    <s v=""/>
    <m/>
    <m/>
    <m/>
    <m/>
    <m/>
    <m/>
    <m/>
    <m/>
    <m/>
    <m/>
    <m/>
    <m/>
    <m/>
    <m/>
    <m/>
  </r>
  <r>
    <s v="Household 153"/>
    <x v="2"/>
    <m/>
    <m/>
    <m/>
    <m/>
    <m/>
    <s v=""/>
    <s v=""/>
    <s v=""/>
    <n v="0"/>
    <m/>
    <m/>
    <m/>
    <m/>
    <m/>
    <n v="0"/>
    <n v="0"/>
    <s v=""/>
    <s v="$0.010 Million and Lower Strategy"/>
    <m/>
    <m/>
    <m/>
    <m/>
    <n v="0"/>
    <n v="0"/>
    <m/>
    <s v=""/>
    <m/>
    <m/>
    <m/>
    <m/>
    <m/>
    <m/>
    <m/>
    <m/>
    <m/>
    <m/>
    <m/>
    <m/>
    <m/>
    <m/>
    <m/>
  </r>
  <r>
    <s v="Household 154"/>
    <x v="2"/>
    <m/>
    <m/>
    <m/>
    <m/>
    <m/>
    <s v=""/>
    <s v=""/>
    <s v=""/>
    <n v="0"/>
    <m/>
    <m/>
    <m/>
    <m/>
    <m/>
    <n v="0"/>
    <n v="0"/>
    <s v=""/>
    <s v="$0.010 Million and Lower Strategy"/>
    <m/>
    <m/>
    <m/>
    <m/>
    <n v="0"/>
    <n v="0"/>
    <m/>
    <s v=""/>
    <m/>
    <m/>
    <m/>
    <m/>
    <m/>
    <m/>
    <m/>
    <m/>
    <m/>
    <m/>
    <m/>
    <m/>
    <m/>
    <m/>
    <m/>
  </r>
  <r>
    <s v="Household 155"/>
    <x v="0"/>
    <m/>
    <m/>
    <m/>
    <m/>
    <m/>
    <s v=""/>
    <s v=""/>
    <s v=""/>
    <n v="0"/>
    <m/>
    <m/>
    <m/>
    <m/>
    <m/>
    <n v="0"/>
    <n v="0"/>
    <s v=""/>
    <s v="$0.010 Million and Lower Strategy"/>
    <m/>
    <m/>
    <m/>
    <m/>
    <n v="0"/>
    <n v="0"/>
    <m/>
    <s v=""/>
    <m/>
    <m/>
    <m/>
    <m/>
    <m/>
    <m/>
    <m/>
    <m/>
    <m/>
    <m/>
    <m/>
    <m/>
    <m/>
    <m/>
    <m/>
  </r>
  <r>
    <s v="Household 156"/>
    <x v="1"/>
    <m/>
    <m/>
    <m/>
    <m/>
    <m/>
    <s v=""/>
    <s v=""/>
    <s v=""/>
    <n v="0"/>
    <m/>
    <m/>
    <m/>
    <m/>
    <m/>
    <n v="0"/>
    <n v="0"/>
    <s v=""/>
    <s v="$0.010 Million and Lower Strategy"/>
    <m/>
    <m/>
    <m/>
    <m/>
    <n v="0"/>
    <n v="0"/>
    <m/>
    <s v=""/>
    <m/>
    <m/>
    <m/>
    <m/>
    <m/>
    <m/>
    <m/>
    <m/>
    <m/>
    <m/>
    <m/>
    <m/>
    <m/>
    <m/>
    <m/>
  </r>
  <r>
    <s v="Household 157"/>
    <x v="2"/>
    <m/>
    <m/>
    <m/>
    <m/>
    <m/>
    <s v=""/>
    <s v=""/>
    <s v=""/>
    <n v="0"/>
    <m/>
    <m/>
    <m/>
    <m/>
    <m/>
    <n v="0"/>
    <n v="0"/>
    <s v=""/>
    <s v="$0.010 Million and Lower Strategy"/>
    <m/>
    <m/>
    <m/>
    <m/>
    <n v="0"/>
    <n v="0"/>
    <m/>
    <s v=""/>
    <m/>
    <m/>
    <m/>
    <m/>
    <m/>
    <m/>
    <m/>
    <m/>
    <m/>
    <m/>
    <m/>
    <m/>
    <m/>
    <m/>
    <m/>
  </r>
  <r>
    <s v="Household 158"/>
    <x v="0"/>
    <m/>
    <m/>
    <m/>
    <m/>
    <m/>
    <s v=""/>
    <s v=""/>
    <s v=""/>
    <n v="0"/>
    <m/>
    <m/>
    <m/>
    <m/>
    <m/>
    <n v="0"/>
    <n v="0"/>
    <s v=""/>
    <s v="$0.010 Million and Lower Strategy"/>
    <m/>
    <m/>
    <m/>
    <m/>
    <n v="0"/>
    <n v="0"/>
    <m/>
    <s v=""/>
    <m/>
    <m/>
    <m/>
    <m/>
    <m/>
    <m/>
    <m/>
    <m/>
    <m/>
    <m/>
    <m/>
    <m/>
    <m/>
    <m/>
    <m/>
  </r>
  <r>
    <s v="Household 159"/>
    <x v="2"/>
    <m/>
    <m/>
    <m/>
    <m/>
    <m/>
    <s v=""/>
    <s v=""/>
    <s v=""/>
    <n v="0"/>
    <m/>
    <m/>
    <m/>
    <m/>
    <m/>
    <n v="0"/>
    <n v="0"/>
    <s v=""/>
    <s v="$0.010 Million and Lower Strategy"/>
    <m/>
    <m/>
    <m/>
    <m/>
    <n v="0"/>
    <n v="0"/>
    <m/>
    <s v=""/>
    <m/>
    <m/>
    <m/>
    <m/>
    <m/>
    <m/>
    <m/>
    <m/>
    <m/>
    <m/>
    <m/>
    <m/>
    <m/>
    <m/>
    <m/>
  </r>
  <r>
    <s v="Household 160"/>
    <x v="0"/>
    <m/>
    <m/>
    <m/>
    <m/>
    <m/>
    <s v=""/>
    <s v=""/>
    <s v=""/>
    <n v="0"/>
    <m/>
    <m/>
    <m/>
    <m/>
    <m/>
    <n v="0"/>
    <n v="0"/>
    <s v=""/>
    <s v="$0.010 Million and Lower Strategy"/>
    <m/>
    <m/>
    <m/>
    <m/>
    <n v="0"/>
    <n v="0"/>
    <m/>
    <s v=""/>
    <m/>
    <m/>
    <m/>
    <m/>
    <m/>
    <m/>
    <m/>
    <m/>
    <m/>
    <m/>
    <m/>
    <m/>
    <m/>
    <m/>
    <m/>
  </r>
  <r>
    <s v="Household 161"/>
    <x v="0"/>
    <m/>
    <m/>
    <m/>
    <m/>
    <m/>
    <s v=""/>
    <s v=""/>
    <s v=""/>
    <n v="0"/>
    <m/>
    <m/>
    <m/>
    <m/>
    <m/>
    <n v="0"/>
    <n v="0"/>
    <s v=""/>
    <s v="$0.010 Million and Lower Strategy"/>
    <m/>
    <m/>
    <m/>
    <m/>
    <n v="0"/>
    <n v="0"/>
    <m/>
    <s v=""/>
    <m/>
    <m/>
    <m/>
    <m/>
    <m/>
    <m/>
    <m/>
    <m/>
    <m/>
    <m/>
    <m/>
    <m/>
    <m/>
    <m/>
    <m/>
  </r>
  <r>
    <s v="Household 162"/>
    <x v="1"/>
    <m/>
    <m/>
    <m/>
    <m/>
    <m/>
    <s v=""/>
    <s v=""/>
    <s v=""/>
    <n v="0"/>
    <m/>
    <m/>
    <m/>
    <m/>
    <m/>
    <n v="0"/>
    <n v="0"/>
    <s v=""/>
    <s v="$0.010 Million and Lower Strategy"/>
    <m/>
    <m/>
    <m/>
    <m/>
    <n v="0"/>
    <n v="0"/>
    <m/>
    <s v=""/>
    <m/>
    <m/>
    <m/>
    <m/>
    <m/>
    <m/>
    <m/>
    <m/>
    <m/>
    <m/>
    <m/>
    <m/>
    <m/>
    <m/>
    <m/>
  </r>
  <r>
    <s v="Household 163"/>
    <x v="1"/>
    <m/>
    <m/>
    <m/>
    <m/>
    <m/>
    <s v=""/>
    <s v=""/>
    <s v=""/>
    <n v="0"/>
    <m/>
    <m/>
    <m/>
    <m/>
    <m/>
    <n v="0"/>
    <n v="0"/>
    <s v=""/>
    <s v="$0.010 Million and Lower Strategy"/>
    <m/>
    <m/>
    <m/>
    <m/>
    <n v="0"/>
    <n v="0"/>
    <m/>
    <s v=""/>
    <m/>
    <m/>
    <m/>
    <m/>
    <m/>
    <m/>
    <m/>
    <m/>
    <m/>
    <m/>
    <m/>
    <m/>
    <m/>
    <m/>
    <m/>
  </r>
  <r>
    <s v="Household 164"/>
    <x v="1"/>
    <m/>
    <m/>
    <m/>
    <m/>
    <m/>
    <s v=""/>
    <s v=""/>
    <s v=""/>
    <n v="0"/>
    <m/>
    <m/>
    <m/>
    <m/>
    <m/>
    <n v="0"/>
    <n v="0"/>
    <s v=""/>
    <s v="$0.010 Million and Lower Strategy"/>
    <m/>
    <m/>
    <m/>
    <m/>
    <n v="0"/>
    <n v="0"/>
    <m/>
    <s v=""/>
    <m/>
    <m/>
    <m/>
    <m/>
    <m/>
    <m/>
    <m/>
    <m/>
    <m/>
    <m/>
    <m/>
    <m/>
    <m/>
    <m/>
    <m/>
  </r>
  <r>
    <s v="Household 165"/>
    <x v="0"/>
    <m/>
    <m/>
    <m/>
    <m/>
    <m/>
    <s v=""/>
    <s v=""/>
    <s v=""/>
    <n v="0"/>
    <m/>
    <m/>
    <m/>
    <m/>
    <m/>
    <n v="0"/>
    <n v="0"/>
    <s v=""/>
    <s v="$0.010 Million and Lower Strategy"/>
    <m/>
    <m/>
    <m/>
    <m/>
    <n v="0"/>
    <n v="0"/>
    <m/>
    <s v=""/>
    <m/>
    <m/>
    <m/>
    <m/>
    <m/>
    <m/>
    <m/>
    <m/>
    <m/>
    <m/>
    <m/>
    <m/>
    <m/>
    <m/>
    <m/>
  </r>
  <r>
    <s v="Household 166"/>
    <x v="0"/>
    <m/>
    <m/>
    <m/>
    <m/>
    <m/>
    <s v=""/>
    <s v=""/>
    <s v=""/>
    <n v="0"/>
    <m/>
    <m/>
    <m/>
    <m/>
    <m/>
    <n v="0"/>
    <n v="0"/>
    <s v=""/>
    <s v="$0.010 Million and Lower Strategy"/>
    <m/>
    <m/>
    <m/>
    <m/>
    <n v="0"/>
    <n v="0"/>
    <m/>
    <s v=""/>
    <m/>
    <m/>
    <m/>
    <m/>
    <m/>
    <m/>
    <m/>
    <m/>
    <m/>
    <m/>
    <m/>
    <m/>
    <m/>
    <m/>
    <m/>
  </r>
  <r>
    <s v="Household 167"/>
    <x v="1"/>
    <m/>
    <m/>
    <m/>
    <m/>
    <m/>
    <s v=""/>
    <s v=""/>
    <s v=""/>
    <n v="0"/>
    <m/>
    <m/>
    <m/>
    <m/>
    <m/>
    <n v="0"/>
    <n v="0"/>
    <s v=""/>
    <s v="$0.010 Million and Lower Strategy"/>
    <m/>
    <m/>
    <m/>
    <m/>
    <n v="0"/>
    <n v="0"/>
    <m/>
    <s v=""/>
    <m/>
    <m/>
    <m/>
    <m/>
    <m/>
    <m/>
    <m/>
    <m/>
    <m/>
    <m/>
    <m/>
    <m/>
    <m/>
    <m/>
    <m/>
  </r>
  <r>
    <s v="Household 168"/>
    <x v="1"/>
    <m/>
    <m/>
    <m/>
    <m/>
    <m/>
    <s v=""/>
    <s v=""/>
    <s v=""/>
    <n v="0"/>
    <m/>
    <m/>
    <m/>
    <m/>
    <m/>
    <n v="0"/>
    <n v="0"/>
    <s v=""/>
    <s v="$0.010 Million and Lower Strategy"/>
    <m/>
    <m/>
    <m/>
    <m/>
    <n v="0"/>
    <n v="0"/>
    <m/>
    <s v=""/>
    <m/>
    <m/>
    <m/>
    <m/>
    <m/>
    <m/>
    <m/>
    <m/>
    <m/>
    <m/>
    <m/>
    <m/>
    <m/>
    <m/>
    <m/>
  </r>
  <r>
    <s v="Household 169"/>
    <x v="0"/>
    <m/>
    <m/>
    <m/>
    <m/>
    <m/>
    <s v=""/>
    <s v=""/>
    <s v=""/>
    <n v="0"/>
    <m/>
    <m/>
    <m/>
    <m/>
    <m/>
    <n v="0"/>
    <n v="0"/>
    <s v=""/>
    <s v="$0.010 Million and Lower Strategy"/>
    <m/>
    <m/>
    <m/>
    <m/>
    <n v="0"/>
    <n v="0"/>
    <m/>
    <s v=""/>
    <m/>
    <m/>
    <m/>
    <m/>
    <m/>
    <m/>
    <m/>
    <m/>
    <m/>
    <m/>
    <m/>
    <m/>
    <m/>
    <m/>
    <m/>
  </r>
  <r>
    <s v="Household 170"/>
    <x v="2"/>
    <m/>
    <m/>
    <m/>
    <m/>
    <m/>
    <s v=""/>
    <s v=""/>
    <s v=""/>
    <n v="0"/>
    <m/>
    <m/>
    <m/>
    <m/>
    <m/>
    <n v="0"/>
    <n v="0"/>
    <s v=""/>
    <s v="$0.010 Million and Lower Strategy"/>
    <m/>
    <m/>
    <m/>
    <m/>
    <n v="0"/>
    <n v="0"/>
    <m/>
    <s v=""/>
    <m/>
    <m/>
    <m/>
    <m/>
    <m/>
    <m/>
    <m/>
    <m/>
    <m/>
    <m/>
    <m/>
    <m/>
    <m/>
    <m/>
    <m/>
  </r>
  <r>
    <s v="Household 171"/>
    <x v="2"/>
    <m/>
    <m/>
    <m/>
    <m/>
    <m/>
    <s v=""/>
    <s v=""/>
    <s v=""/>
    <n v="0"/>
    <m/>
    <m/>
    <m/>
    <m/>
    <m/>
    <n v="0"/>
    <n v="0"/>
    <s v=""/>
    <s v="$0.010 Million and Lower Strategy"/>
    <m/>
    <m/>
    <m/>
    <m/>
    <n v="0"/>
    <n v="0"/>
    <m/>
    <s v=""/>
    <m/>
    <m/>
    <m/>
    <m/>
    <m/>
    <m/>
    <m/>
    <m/>
    <m/>
    <m/>
    <m/>
    <m/>
    <m/>
    <m/>
    <m/>
  </r>
  <r>
    <s v="Household 172"/>
    <x v="1"/>
    <m/>
    <m/>
    <m/>
    <m/>
    <m/>
    <s v=""/>
    <s v=""/>
    <s v=""/>
    <n v="0"/>
    <m/>
    <m/>
    <m/>
    <m/>
    <m/>
    <n v="0"/>
    <n v="0"/>
    <s v=""/>
    <s v="$0.010 Million and Lower Strategy"/>
    <m/>
    <m/>
    <m/>
    <m/>
    <n v="0"/>
    <n v="0"/>
    <m/>
    <s v=""/>
    <m/>
    <m/>
    <m/>
    <m/>
    <m/>
    <m/>
    <m/>
    <m/>
    <m/>
    <m/>
    <m/>
    <m/>
    <m/>
    <m/>
    <m/>
  </r>
  <r>
    <s v="Household 173"/>
    <x v="1"/>
    <m/>
    <m/>
    <m/>
    <m/>
    <m/>
    <s v=""/>
    <s v=""/>
    <s v=""/>
    <n v="0"/>
    <m/>
    <m/>
    <m/>
    <m/>
    <m/>
    <n v="0"/>
    <n v="0"/>
    <s v=""/>
    <s v="$0.010 Million and Lower Strategy"/>
    <m/>
    <m/>
    <m/>
    <m/>
    <n v="0"/>
    <n v="0"/>
    <m/>
    <s v=""/>
    <m/>
    <m/>
    <m/>
    <m/>
    <m/>
    <m/>
    <m/>
    <m/>
    <m/>
    <m/>
    <m/>
    <m/>
    <m/>
    <m/>
    <m/>
  </r>
  <r>
    <s v="Household 174"/>
    <x v="0"/>
    <m/>
    <m/>
    <m/>
    <m/>
    <m/>
    <s v=""/>
    <s v=""/>
    <s v=""/>
    <n v="0"/>
    <m/>
    <m/>
    <m/>
    <m/>
    <m/>
    <n v="0"/>
    <n v="0"/>
    <s v=""/>
    <s v="$0.010 Million and Lower Strategy"/>
    <m/>
    <m/>
    <m/>
    <m/>
    <n v="0"/>
    <n v="0"/>
    <m/>
    <s v=""/>
    <m/>
    <m/>
    <m/>
    <m/>
    <m/>
    <m/>
    <m/>
    <m/>
    <m/>
    <m/>
    <m/>
    <m/>
    <m/>
    <m/>
    <m/>
  </r>
  <r>
    <s v="Household 175"/>
    <x v="0"/>
    <m/>
    <m/>
    <m/>
    <m/>
    <m/>
    <s v=""/>
    <s v=""/>
    <s v=""/>
    <n v="0"/>
    <m/>
    <m/>
    <m/>
    <m/>
    <m/>
    <n v="0"/>
    <n v="0"/>
    <s v=""/>
    <s v="$0.010 Million and Lower Strategy"/>
    <m/>
    <m/>
    <m/>
    <m/>
    <n v="0"/>
    <n v="0"/>
    <m/>
    <s v=""/>
    <m/>
    <m/>
    <m/>
    <m/>
    <m/>
    <m/>
    <m/>
    <m/>
    <m/>
    <m/>
    <m/>
    <m/>
    <m/>
    <m/>
    <m/>
  </r>
  <r>
    <s v="Household 176"/>
    <x v="2"/>
    <m/>
    <m/>
    <m/>
    <m/>
    <m/>
    <s v=""/>
    <s v=""/>
    <s v=""/>
    <n v="0"/>
    <m/>
    <m/>
    <m/>
    <m/>
    <m/>
    <n v="0"/>
    <n v="0"/>
    <s v=""/>
    <s v="$0.010 Million and Lower Strategy"/>
    <m/>
    <m/>
    <m/>
    <m/>
    <n v="0"/>
    <n v="0"/>
    <m/>
    <s v=""/>
    <m/>
    <m/>
    <m/>
    <m/>
    <m/>
    <m/>
    <m/>
    <m/>
    <m/>
    <m/>
    <m/>
    <m/>
    <m/>
    <m/>
    <m/>
  </r>
  <r>
    <s v="Household 177"/>
    <x v="1"/>
    <m/>
    <m/>
    <m/>
    <m/>
    <m/>
    <s v=""/>
    <s v=""/>
    <s v=""/>
    <n v="0"/>
    <m/>
    <m/>
    <m/>
    <m/>
    <m/>
    <n v="0"/>
    <n v="0"/>
    <s v=""/>
    <s v="$0.010 Million and Lower Strategy"/>
    <m/>
    <m/>
    <m/>
    <m/>
    <n v="0"/>
    <n v="0"/>
    <m/>
    <s v=""/>
    <m/>
    <m/>
    <m/>
    <m/>
    <m/>
    <m/>
    <m/>
    <m/>
    <m/>
    <m/>
    <m/>
    <m/>
    <m/>
    <m/>
    <m/>
  </r>
  <r>
    <s v="Household 178"/>
    <x v="1"/>
    <m/>
    <m/>
    <m/>
    <m/>
    <m/>
    <s v=""/>
    <s v=""/>
    <s v=""/>
    <n v="0"/>
    <m/>
    <m/>
    <m/>
    <m/>
    <m/>
    <n v="0"/>
    <n v="0"/>
    <s v=""/>
    <s v="$0.010 Million and Lower Strategy"/>
    <m/>
    <m/>
    <m/>
    <m/>
    <n v="0"/>
    <n v="0"/>
    <m/>
    <s v=""/>
    <m/>
    <m/>
    <m/>
    <m/>
    <m/>
    <m/>
    <m/>
    <m/>
    <m/>
    <m/>
    <m/>
    <m/>
    <m/>
    <m/>
    <m/>
  </r>
  <r>
    <s v="Household 179"/>
    <x v="1"/>
    <m/>
    <m/>
    <m/>
    <m/>
    <m/>
    <s v=""/>
    <s v=""/>
    <s v=""/>
    <n v="0"/>
    <m/>
    <m/>
    <m/>
    <m/>
    <m/>
    <n v="0"/>
    <n v="0"/>
    <s v=""/>
    <s v="$0.010 Million and Lower Strategy"/>
    <m/>
    <m/>
    <m/>
    <m/>
    <n v="0"/>
    <n v="0"/>
    <m/>
    <s v=""/>
    <m/>
    <m/>
    <m/>
    <m/>
    <m/>
    <m/>
    <m/>
    <m/>
    <m/>
    <m/>
    <m/>
    <m/>
    <m/>
    <m/>
    <m/>
  </r>
  <r>
    <s v="Household 180"/>
    <x v="1"/>
    <m/>
    <m/>
    <m/>
    <m/>
    <m/>
    <s v=""/>
    <s v=""/>
    <s v=""/>
    <n v="0"/>
    <m/>
    <m/>
    <m/>
    <m/>
    <m/>
    <n v="0"/>
    <n v="0"/>
    <s v=""/>
    <s v="$0.010 Million and Lower Strategy"/>
    <m/>
    <m/>
    <m/>
    <m/>
    <n v="0"/>
    <n v="0"/>
    <m/>
    <s v=""/>
    <m/>
    <m/>
    <m/>
    <m/>
    <m/>
    <m/>
    <m/>
    <m/>
    <m/>
    <m/>
    <m/>
    <m/>
    <m/>
    <m/>
    <m/>
  </r>
  <r>
    <s v="Household 181"/>
    <x v="2"/>
    <m/>
    <m/>
    <m/>
    <m/>
    <m/>
    <s v=""/>
    <s v=""/>
    <s v=""/>
    <n v="0"/>
    <m/>
    <m/>
    <m/>
    <m/>
    <m/>
    <n v="0"/>
    <n v="0"/>
    <s v=""/>
    <s v="$0.010 Million and Lower Strategy"/>
    <m/>
    <m/>
    <m/>
    <m/>
    <n v="0"/>
    <n v="0"/>
    <m/>
    <s v=""/>
    <m/>
    <m/>
    <m/>
    <m/>
    <m/>
    <m/>
    <m/>
    <m/>
    <m/>
    <m/>
    <m/>
    <m/>
    <m/>
    <m/>
    <m/>
  </r>
  <r>
    <s v="Household 182"/>
    <x v="1"/>
    <m/>
    <m/>
    <m/>
    <m/>
    <m/>
    <s v=""/>
    <s v=""/>
    <s v=""/>
    <n v="0"/>
    <m/>
    <m/>
    <m/>
    <m/>
    <m/>
    <n v="0"/>
    <n v="0"/>
    <s v=""/>
    <s v="$0.010 Million and Lower Strategy"/>
    <m/>
    <m/>
    <m/>
    <m/>
    <n v="0"/>
    <n v="0"/>
    <m/>
    <s v=""/>
    <m/>
    <m/>
    <m/>
    <m/>
    <m/>
    <m/>
    <m/>
    <m/>
    <m/>
    <m/>
    <m/>
    <m/>
    <m/>
    <m/>
    <m/>
  </r>
  <r>
    <s v="Household 183"/>
    <x v="2"/>
    <m/>
    <m/>
    <m/>
    <m/>
    <m/>
    <s v=""/>
    <s v=""/>
    <s v=""/>
    <n v="0"/>
    <m/>
    <m/>
    <m/>
    <m/>
    <m/>
    <n v="0"/>
    <n v="0"/>
    <s v=""/>
    <s v="$0.010 Million and Lower Strategy"/>
    <m/>
    <m/>
    <m/>
    <m/>
    <n v="0"/>
    <n v="0"/>
    <m/>
    <s v=""/>
    <m/>
    <m/>
    <m/>
    <m/>
    <m/>
    <m/>
    <m/>
    <m/>
    <m/>
    <m/>
    <m/>
    <m/>
    <m/>
    <m/>
    <m/>
  </r>
  <r>
    <s v="Household 184"/>
    <x v="0"/>
    <m/>
    <m/>
    <m/>
    <m/>
    <m/>
    <s v=""/>
    <s v=""/>
    <s v=""/>
    <n v="0"/>
    <m/>
    <m/>
    <m/>
    <m/>
    <m/>
    <n v="0"/>
    <n v="0"/>
    <s v=""/>
    <s v="$0.010 Million and Lower Strategy"/>
    <m/>
    <m/>
    <m/>
    <m/>
    <n v="0"/>
    <n v="0"/>
    <m/>
    <s v=""/>
    <m/>
    <m/>
    <m/>
    <m/>
    <m/>
    <m/>
    <m/>
    <m/>
    <m/>
    <m/>
    <m/>
    <m/>
    <m/>
    <m/>
    <m/>
  </r>
  <r>
    <s v="Household 185"/>
    <x v="1"/>
    <m/>
    <m/>
    <m/>
    <m/>
    <m/>
    <s v=""/>
    <s v=""/>
    <s v=""/>
    <n v="0"/>
    <m/>
    <m/>
    <m/>
    <m/>
    <m/>
    <n v="0"/>
    <n v="0"/>
    <s v=""/>
    <s v="$0.010 Million and Lower Strategy"/>
    <m/>
    <m/>
    <m/>
    <m/>
    <n v="0"/>
    <n v="0"/>
    <m/>
    <s v=""/>
    <m/>
    <m/>
    <m/>
    <m/>
    <m/>
    <m/>
    <m/>
    <m/>
    <m/>
    <m/>
    <m/>
    <m/>
    <m/>
    <m/>
    <m/>
  </r>
  <r>
    <s v="Household 186"/>
    <x v="1"/>
    <m/>
    <m/>
    <m/>
    <m/>
    <m/>
    <s v=""/>
    <s v=""/>
    <s v=""/>
    <n v="0"/>
    <m/>
    <m/>
    <m/>
    <m/>
    <m/>
    <n v="0"/>
    <n v="0"/>
    <s v=""/>
    <s v="$0.010 Million and Lower Strategy"/>
    <m/>
    <m/>
    <m/>
    <m/>
    <n v="0"/>
    <n v="0"/>
    <m/>
    <s v=""/>
    <m/>
    <m/>
    <m/>
    <m/>
    <m/>
    <m/>
    <m/>
    <m/>
    <m/>
    <m/>
    <m/>
    <m/>
    <m/>
    <m/>
    <m/>
  </r>
  <r>
    <s v="Household 187"/>
    <x v="2"/>
    <m/>
    <m/>
    <m/>
    <m/>
    <m/>
    <s v=""/>
    <s v=""/>
    <s v=""/>
    <n v="0"/>
    <m/>
    <m/>
    <m/>
    <m/>
    <m/>
    <n v="0"/>
    <n v="0"/>
    <s v=""/>
    <s v="$0.010 Million and Lower Strategy"/>
    <m/>
    <m/>
    <m/>
    <m/>
    <n v="0"/>
    <n v="0"/>
    <m/>
    <s v=""/>
    <m/>
    <m/>
    <m/>
    <m/>
    <m/>
    <m/>
    <m/>
    <m/>
    <m/>
    <m/>
    <m/>
    <m/>
    <m/>
    <m/>
    <m/>
  </r>
  <r>
    <s v="Household 188"/>
    <x v="0"/>
    <m/>
    <m/>
    <m/>
    <m/>
    <m/>
    <s v=""/>
    <s v=""/>
    <s v=""/>
    <n v="0"/>
    <m/>
    <m/>
    <m/>
    <m/>
    <m/>
    <n v="0"/>
    <n v="0"/>
    <s v=""/>
    <s v="$0.010 Million and Lower Strategy"/>
    <m/>
    <m/>
    <m/>
    <m/>
    <n v="0"/>
    <n v="0"/>
    <m/>
    <s v=""/>
    <m/>
    <m/>
    <m/>
    <m/>
    <m/>
    <m/>
    <m/>
    <m/>
    <m/>
    <m/>
    <m/>
    <m/>
    <m/>
    <m/>
    <m/>
  </r>
  <r>
    <s v="Household 189"/>
    <x v="0"/>
    <m/>
    <m/>
    <m/>
    <m/>
    <m/>
    <s v=""/>
    <s v=""/>
    <s v=""/>
    <n v="0"/>
    <m/>
    <m/>
    <m/>
    <m/>
    <m/>
    <n v="0"/>
    <n v="0"/>
    <s v=""/>
    <s v="$0.010 Million and Lower Strategy"/>
    <m/>
    <m/>
    <m/>
    <m/>
    <n v="0"/>
    <n v="0"/>
    <m/>
    <s v=""/>
    <m/>
    <m/>
    <m/>
    <m/>
    <m/>
    <m/>
    <m/>
    <m/>
    <m/>
    <m/>
    <m/>
    <m/>
    <m/>
    <m/>
    <m/>
  </r>
  <r>
    <s v="Household 190"/>
    <x v="0"/>
    <m/>
    <m/>
    <m/>
    <m/>
    <m/>
    <s v=""/>
    <s v=""/>
    <s v=""/>
    <n v="0"/>
    <m/>
    <m/>
    <m/>
    <m/>
    <m/>
    <n v="0"/>
    <n v="0"/>
    <s v=""/>
    <s v="$0.010 Million and Lower Strategy"/>
    <m/>
    <m/>
    <m/>
    <m/>
    <n v="0"/>
    <n v="0"/>
    <m/>
    <s v=""/>
    <m/>
    <m/>
    <m/>
    <m/>
    <m/>
    <m/>
    <m/>
    <m/>
    <m/>
    <m/>
    <m/>
    <m/>
    <m/>
    <m/>
    <m/>
  </r>
  <r>
    <s v="Household 191"/>
    <x v="0"/>
    <m/>
    <m/>
    <m/>
    <m/>
    <m/>
    <s v=""/>
    <s v=""/>
    <s v=""/>
    <n v="0"/>
    <m/>
    <m/>
    <m/>
    <m/>
    <m/>
    <n v="0"/>
    <n v="0"/>
    <s v=""/>
    <s v="$0.010 Million and Lower Strategy"/>
    <m/>
    <m/>
    <m/>
    <m/>
    <n v="0"/>
    <n v="0"/>
    <m/>
    <s v=""/>
    <m/>
    <m/>
    <m/>
    <m/>
    <m/>
    <m/>
    <m/>
    <m/>
    <m/>
    <m/>
    <m/>
    <m/>
    <m/>
    <m/>
    <m/>
  </r>
  <r>
    <s v="Household 192"/>
    <x v="0"/>
    <m/>
    <m/>
    <m/>
    <m/>
    <m/>
    <s v=""/>
    <s v=""/>
    <s v=""/>
    <n v="0"/>
    <m/>
    <m/>
    <m/>
    <m/>
    <m/>
    <n v="0"/>
    <n v="0"/>
    <s v=""/>
    <s v="$0.010 Million and Lower Strategy"/>
    <m/>
    <m/>
    <m/>
    <m/>
    <n v="0"/>
    <n v="0"/>
    <m/>
    <s v=""/>
    <m/>
    <m/>
    <m/>
    <m/>
    <m/>
    <m/>
    <m/>
    <m/>
    <m/>
    <m/>
    <m/>
    <m/>
    <m/>
    <m/>
    <m/>
  </r>
  <r>
    <s v="Household 193"/>
    <x v="2"/>
    <m/>
    <m/>
    <m/>
    <m/>
    <m/>
    <s v=""/>
    <s v=""/>
    <s v=""/>
    <n v="0"/>
    <m/>
    <m/>
    <m/>
    <m/>
    <m/>
    <n v="0"/>
    <n v="0"/>
    <s v=""/>
    <s v="$0.010 Million and Lower Strategy"/>
    <m/>
    <m/>
    <m/>
    <m/>
    <n v="0"/>
    <n v="0"/>
    <m/>
    <s v=""/>
    <m/>
    <m/>
    <m/>
    <m/>
    <m/>
    <m/>
    <m/>
    <m/>
    <m/>
    <m/>
    <m/>
    <m/>
    <m/>
    <m/>
    <m/>
  </r>
  <r>
    <s v="Household 194"/>
    <x v="2"/>
    <m/>
    <m/>
    <m/>
    <m/>
    <m/>
    <s v=""/>
    <s v=""/>
    <s v=""/>
    <n v="0"/>
    <m/>
    <m/>
    <m/>
    <m/>
    <m/>
    <n v="0"/>
    <n v="0"/>
    <s v=""/>
    <s v="$0.010 Million and Lower Strategy"/>
    <m/>
    <m/>
    <m/>
    <m/>
    <n v="0"/>
    <n v="0"/>
    <m/>
    <s v=""/>
    <m/>
    <m/>
    <m/>
    <m/>
    <m/>
    <m/>
    <m/>
    <m/>
    <m/>
    <m/>
    <m/>
    <m/>
    <m/>
    <m/>
    <m/>
  </r>
  <r>
    <s v="Household 195"/>
    <x v="1"/>
    <m/>
    <m/>
    <m/>
    <m/>
    <m/>
    <s v=""/>
    <s v=""/>
    <s v=""/>
    <n v="0"/>
    <m/>
    <m/>
    <m/>
    <m/>
    <m/>
    <n v="0"/>
    <n v="0"/>
    <s v=""/>
    <s v="$0.010 Million and Lower Strategy"/>
    <m/>
    <m/>
    <m/>
    <m/>
    <n v="0"/>
    <n v="0"/>
    <m/>
    <s v=""/>
    <m/>
    <m/>
    <m/>
    <m/>
    <m/>
    <m/>
    <m/>
    <m/>
    <m/>
    <m/>
    <m/>
    <m/>
    <m/>
    <m/>
    <m/>
  </r>
  <r>
    <s v="Household 196"/>
    <x v="2"/>
    <m/>
    <m/>
    <m/>
    <m/>
    <m/>
    <s v=""/>
    <s v=""/>
    <s v=""/>
    <n v="0"/>
    <m/>
    <m/>
    <m/>
    <m/>
    <m/>
    <n v="0"/>
    <n v="0"/>
    <s v=""/>
    <s v="$0.010 Million and Lower Strategy"/>
    <m/>
    <m/>
    <m/>
    <m/>
    <n v="0"/>
    <n v="0"/>
    <m/>
    <s v=""/>
    <m/>
    <m/>
    <m/>
    <m/>
    <m/>
    <m/>
    <m/>
    <m/>
    <m/>
    <m/>
    <m/>
    <m/>
    <m/>
    <m/>
    <m/>
  </r>
  <r>
    <s v="Household 197"/>
    <x v="2"/>
    <m/>
    <m/>
    <m/>
    <m/>
    <m/>
    <s v=""/>
    <s v=""/>
    <s v=""/>
    <n v="0"/>
    <m/>
    <m/>
    <m/>
    <m/>
    <m/>
    <n v="0"/>
    <n v="0"/>
    <s v=""/>
    <s v="$0.010 Million and Lower Strategy"/>
    <m/>
    <m/>
    <m/>
    <m/>
    <n v="0"/>
    <n v="0"/>
    <m/>
    <s v=""/>
    <m/>
    <m/>
    <m/>
    <m/>
    <m/>
    <m/>
    <m/>
    <m/>
    <m/>
    <m/>
    <m/>
    <m/>
    <m/>
    <m/>
    <m/>
  </r>
  <r>
    <s v="Household 198"/>
    <x v="0"/>
    <m/>
    <m/>
    <m/>
    <m/>
    <m/>
    <s v=""/>
    <s v=""/>
    <s v=""/>
    <n v="0"/>
    <m/>
    <m/>
    <m/>
    <m/>
    <m/>
    <n v="0"/>
    <n v="0"/>
    <s v=""/>
    <s v="$0.010 Million and Lower Strategy"/>
    <m/>
    <m/>
    <m/>
    <m/>
    <n v="0"/>
    <n v="0"/>
    <m/>
    <s v=""/>
    <m/>
    <m/>
    <m/>
    <m/>
    <m/>
    <m/>
    <m/>
    <m/>
    <m/>
    <m/>
    <m/>
    <m/>
    <m/>
    <m/>
    <m/>
  </r>
  <r>
    <s v="Household 199"/>
    <x v="0"/>
    <m/>
    <m/>
    <m/>
    <m/>
    <m/>
    <s v=""/>
    <s v=""/>
    <s v=""/>
    <n v="0"/>
    <m/>
    <m/>
    <m/>
    <m/>
    <m/>
    <n v="0"/>
    <n v="0"/>
    <s v=""/>
    <s v="$0.010 Million and Lower Strategy"/>
    <m/>
    <m/>
    <m/>
    <m/>
    <n v="0"/>
    <n v="0"/>
    <m/>
    <s v=""/>
    <m/>
    <m/>
    <m/>
    <m/>
    <m/>
    <m/>
    <m/>
    <m/>
    <m/>
    <m/>
    <m/>
    <m/>
    <m/>
    <m/>
    <m/>
  </r>
  <r>
    <s v="Household 200"/>
    <x v="0"/>
    <m/>
    <m/>
    <m/>
    <m/>
    <m/>
    <s v=""/>
    <s v=""/>
    <s v=""/>
    <n v="0"/>
    <m/>
    <m/>
    <m/>
    <m/>
    <m/>
    <n v="0"/>
    <n v="0"/>
    <s v=""/>
    <s v="$0.010 Million and Lower Strategy"/>
    <m/>
    <m/>
    <m/>
    <m/>
    <n v="0"/>
    <n v="0"/>
    <m/>
    <s v=""/>
    <m/>
    <m/>
    <m/>
    <m/>
    <m/>
    <m/>
    <m/>
    <m/>
    <m/>
    <m/>
    <m/>
    <m/>
    <m/>
    <m/>
    <m/>
  </r>
  <r>
    <s v="Household 201"/>
    <x v="0"/>
    <m/>
    <m/>
    <m/>
    <m/>
    <m/>
    <s v=""/>
    <s v=""/>
    <s v=""/>
    <n v="0"/>
    <m/>
    <m/>
    <m/>
    <m/>
    <m/>
    <n v="0"/>
    <n v="0"/>
    <s v=""/>
    <s v="$0.010 Million and Lower Strategy"/>
    <m/>
    <m/>
    <m/>
    <m/>
    <n v="0"/>
    <n v="0"/>
    <m/>
    <s v=""/>
    <m/>
    <m/>
    <m/>
    <m/>
    <m/>
    <m/>
    <m/>
    <m/>
    <m/>
    <m/>
    <m/>
    <m/>
    <m/>
    <m/>
    <m/>
  </r>
  <r>
    <s v="Household 202"/>
    <x v="1"/>
    <m/>
    <m/>
    <m/>
    <m/>
    <m/>
    <s v=""/>
    <s v=""/>
    <s v=""/>
    <n v="0"/>
    <m/>
    <m/>
    <m/>
    <m/>
    <m/>
    <n v="0"/>
    <n v="0"/>
    <s v=""/>
    <s v="$0.010 Million and Lower Strategy"/>
    <m/>
    <m/>
    <m/>
    <m/>
    <n v="0"/>
    <n v="0"/>
    <m/>
    <s v=""/>
    <m/>
    <m/>
    <m/>
    <m/>
    <m/>
    <m/>
    <m/>
    <m/>
    <m/>
    <m/>
    <m/>
    <m/>
    <m/>
    <m/>
    <m/>
  </r>
  <r>
    <s v="Household 203"/>
    <x v="2"/>
    <m/>
    <m/>
    <m/>
    <m/>
    <m/>
    <s v=""/>
    <s v=""/>
    <s v=""/>
    <n v="0"/>
    <m/>
    <m/>
    <m/>
    <m/>
    <m/>
    <n v="0"/>
    <n v="0"/>
    <s v=""/>
    <s v="$0.010 Million and Lower Strategy"/>
    <m/>
    <m/>
    <m/>
    <m/>
    <n v="0"/>
    <n v="0"/>
    <m/>
    <s v=""/>
    <m/>
    <m/>
    <m/>
    <m/>
    <m/>
    <m/>
    <m/>
    <m/>
    <m/>
    <m/>
    <m/>
    <m/>
    <m/>
    <m/>
    <m/>
  </r>
  <r>
    <s v="Household 204"/>
    <x v="1"/>
    <m/>
    <m/>
    <m/>
    <m/>
    <m/>
    <s v=""/>
    <s v=""/>
    <s v=""/>
    <n v="0"/>
    <m/>
    <m/>
    <m/>
    <m/>
    <m/>
    <n v="0"/>
    <n v="0"/>
    <s v=""/>
    <s v="$0.010 Million and Lower Strategy"/>
    <m/>
    <m/>
    <m/>
    <m/>
    <n v="0"/>
    <n v="0"/>
    <m/>
    <s v=""/>
    <m/>
    <m/>
    <m/>
    <m/>
    <m/>
    <m/>
    <m/>
    <m/>
    <m/>
    <m/>
    <m/>
    <m/>
    <m/>
    <m/>
    <m/>
  </r>
  <r>
    <s v="Household 205"/>
    <x v="0"/>
    <m/>
    <m/>
    <m/>
    <m/>
    <m/>
    <s v=""/>
    <s v=""/>
    <s v=""/>
    <n v="0"/>
    <m/>
    <m/>
    <m/>
    <m/>
    <m/>
    <n v="0"/>
    <n v="0"/>
    <s v=""/>
    <s v="$0.010 Million and Lower Strategy"/>
    <m/>
    <m/>
    <m/>
    <m/>
    <n v="0"/>
    <n v="0"/>
    <m/>
    <s v=""/>
    <m/>
    <m/>
    <m/>
    <m/>
    <m/>
    <m/>
    <m/>
    <m/>
    <m/>
    <m/>
    <m/>
    <m/>
    <m/>
    <m/>
    <m/>
  </r>
  <r>
    <s v="Household 206"/>
    <x v="0"/>
    <m/>
    <m/>
    <m/>
    <m/>
    <m/>
    <s v=""/>
    <s v=""/>
    <s v=""/>
    <n v="0"/>
    <m/>
    <m/>
    <m/>
    <m/>
    <m/>
    <n v="0"/>
    <n v="0"/>
    <s v=""/>
    <s v="$0.010 Million and Lower Strategy"/>
    <m/>
    <m/>
    <m/>
    <m/>
    <n v="0"/>
    <n v="0"/>
    <m/>
    <s v=""/>
    <m/>
    <m/>
    <m/>
    <m/>
    <m/>
    <m/>
    <m/>
    <m/>
    <m/>
    <m/>
    <m/>
    <m/>
    <m/>
    <m/>
    <m/>
  </r>
  <r>
    <s v="Household 207"/>
    <x v="2"/>
    <m/>
    <m/>
    <m/>
    <m/>
    <m/>
    <s v=""/>
    <s v=""/>
    <s v=""/>
    <n v="0"/>
    <m/>
    <m/>
    <m/>
    <m/>
    <m/>
    <n v="0"/>
    <n v="0"/>
    <s v=""/>
    <s v="$0.010 Million and Lower Strategy"/>
    <m/>
    <m/>
    <m/>
    <m/>
    <n v="0"/>
    <n v="0"/>
    <m/>
    <s v=""/>
    <m/>
    <m/>
    <m/>
    <m/>
    <m/>
    <m/>
    <m/>
    <m/>
    <m/>
    <m/>
    <m/>
    <m/>
    <m/>
    <m/>
    <m/>
  </r>
  <r>
    <s v="Household 208"/>
    <x v="1"/>
    <m/>
    <m/>
    <m/>
    <m/>
    <m/>
    <s v=""/>
    <s v=""/>
    <s v=""/>
    <n v="0"/>
    <m/>
    <m/>
    <m/>
    <m/>
    <m/>
    <n v="0"/>
    <n v="0"/>
    <s v=""/>
    <s v="$0.010 Million and Lower Strategy"/>
    <m/>
    <m/>
    <m/>
    <m/>
    <n v="0"/>
    <n v="0"/>
    <m/>
    <s v=""/>
    <m/>
    <m/>
    <m/>
    <m/>
    <m/>
    <m/>
    <m/>
    <m/>
    <m/>
    <m/>
    <m/>
    <m/>
    <m/>
    <m/>
    <m/>
  </r>
  <r>
    <s v="Household 209"/>
    <x v="1"/>
    <m/>
    <m/>
    <m/>
    <m/>
    <m/>
    <s v=""/>
    <s v=""/>
    <s v=""/>
    <n v="0"/>
    <m/>
    <m/>
    <m/>
    <m/>
    <m/>
    <n v="0"/>
    <n v="0"/>
    <s v=""/>
    <s v="$0.010 Million and Lower Strategy"/>
    <m/>
    <m/>
    <m/>
    <m/>
    <n v="0"/>
    <n v="0"/>
    <m/>
    <s v=""/>
    <m/>
    <m/>
    <m/>
    <m/>
    <m/>
    <m/>
    <m/>
    <m/>
    <m/>
    <m/>
    <m/>
    <m/>
    <m/>
    <m/>
    <m/>
  </r>
  <r>
    <s v="Household 210"/>
    <x v="2"/>
    <m/>
    <m/>
    <m/>
    <m/>
    <m/>
    <s v=""/>
    <s v=""/>
    <s v=""/>
    <n v="0"/>
    <m/>
    <m/>
    <m/>
    <m/>
    <m/>
    <n v="0"/>
    <n v="0"/>
    <s v=""/>
    <s v="$0.010 Million and Lower Strategy"/>
    <m/>
    <m/>
    <m/>
    <m/>
    <n v="0"/>
    <n v="0"/>
    <m/>
    <s v=""/>
    <m/>
    <m/>
    <m/>
    <m/>
    <m/>
    <m/>
    <m/>
    <m/>
    <m/>
    <m/>
    <m/>
    <m/>
    <m/>
    <m/>
    <m/>
  </r>
  <r>
    <s v="Household 211"/>
    <x v="1"/>
    <m/>
    <m/>
    <m/>
    <m/>
    <m/>
    <s v=""/>
    <s v=""/>
    <s v=""/>
    <n v="0"/>
    <m/>
    <m/>
    <m/>
    <m/>
    <m/>
    <n v="0"/>
    <n v="0"/>
    <s v=""/>
    <s v="$0.010 Million and Lower Strategy"/>
    <m/>
    <m/>
    <m/>
    <m/>
    <n v="0"/>
    <n v="0"/>
    <m/>
    <s v=""/>
    <m/>
    <m/>
    <m/>
    <m/>
    <m/>
    <m/>
    <m/>
    <m/>
    <m/>
    <m/>
    <m/>
    <m/>
    <m/>
    <m/>
    <m/>
  </r>
  <r>
    <s v="Household 212"/>
    <x v="1"/>
    <m/>
    <m/>
    <m/>
    <m/>
    <m/>
    <s v=""/>
    <s v=""/>
    <s v=""/>
    <n v="0"/>
    <m/>
    <m/>
    <m/>
    <m/>
    <m/>
    <n v="0"/>
    <n v="0"/>
    <s v=""/>
    <s v="$0.010 Million and Lower Strategy"/>
    <m/>
    <m/>
    <m/>
    <m/>
    <n v="0"/>
    <n v="0"/>
    <m/>
    <s v=""/>
    <m/>
    <m/>
    <m/>
    <m/>
    <m/>
    <m/>
    <m/>
    <m/>
    <m/>
    <m/>
    <m/>
    <m/>
    <m/>
    <m/>
    <m/>
  </r>
  <r>
    <s v="Household 213"/>
    <x v="0"/>
    <m/>
    <m/>
    <m/>
    <m/>
    <m/>
    <s v=""/>
    <s v=""/>
    <s v=""/>
    <n v="0"/>
    <m/>
    <m/>
    <m/>
    <m/>
    <m/>
    <n v="0"/>
    <n v="0"/>
    <s v=""/>
    <s v="$0.010 Million and Lower Strategy"/>
    <m/>
    <m/>
    <m/>
    <m/>
    <n v="0"/>
    <n v="0"/>
    <m/>
    <s v=""/>
    <m/>
    <m/>
    <m/>
    <m/>
    <m/>
    <m/>
    <m/>
    <m/>
    <m/>
    <m/>
    <m/>
    <m/>
    <m/>
    <m/>
    <m/>
  </r>
  <r>
    <s v="Household 214"/>
    <x v="2"/>
    <m/>
    <m/>
    <m/>
    <m/>
    <m/>
    <s v=""/>
    <s v=""/>
    <s v=""/>
    <n v="0"/>
    <m/>
    <m/>
    <m/>
    <m/>
    <m/>
    <n v="0"/>
    <n v="0"/>
    <s v=""/>
    <s v="$0.010 Million and Lower Strategy"/>
    <m/>
    <m/>
    <m/>
    <m/>
    <n v="0"/>
    <n v="0"/>
    <m/>
    <s v=""/>
    <m/>
    <m/>
    <m/>
    <m/>
    <m/>
    <m/>
    <m/>
    <m/>
    <m/>
    <m/>
    <m/>
    <m/>
    <m/>
    <m/>
    <m/>
  </r>
  <r>
    <s v="Household 215"/>
    <x v="0"/>
    <m/>
    <m/>
    <m/>
    <m/>
    <m/>
    <s v=""/>
    <s v=""/>
    <s v=""/>
    <n v="0"/>
    <m/>
    <m/>
    <m/>
    <m/>
    <m/>
    <n v="0"/>
    <n v="0"/>
    <s v=""/>
    <s v="$0.010 Million and Lower Strategy"/>
    <m/>
    <m/>
    <m/>
    <m/>
    <n v="0"/>
    <n v="0"/>
    <m/>
    <s v=""/>
    <m/>
    <m/>
    <m/>
    <m/>
    <m/>
    <m/>
    <m/>
    <m/>
    <m/>
    <m/>
    <m/>
    <m/>
    <m/>
    <m/>
    <m/>
  </r>
  <r>
    <s v="Household 216"/>
    <x v="2"/>
    <m/>
    <m/>
    <m/>
    <m/>
    <m/>
    <s v=""/>
    <s v=""/>
    <s v=""/>
    <n v="0"/>
    <m/>
    <m/>
    <m/>
    <m/>
    <m/>
    <n v="0"/>
    <n v="0"/>
    <s v=""/>
    <s v="$0.010 Million and Lower Strategy"/>
    <m/>
    <m/>
    <m/>
    <m/>
    <n v="0"/>
    <n v="0"/>
    <m/>
    <s v=""/>
    <m/>
    <m/>
    <m/>
    <m/>
    <m/>
    <m/>
    <m/>
    <m/>
    <m/>
    <m/>
    <m/>
    <m/>
    <m/>
    <m/>
    <m/>
  </r>
  <r>
    <s v="Household 217"/>
    <x v="1"/>
    <m/>
    <m/>
    <m/>
    <m/>
    <m/>
    <s v=""/>
    <s v=""/>
    <s v=""/>
    <n v="0"/>
    <m/>
    <m/>
    <m/>
    <m/>
    <m/>
    <n v="0"/>
    <n v="0"/>
    <s v=""/>
    <s v="$0.010 Million and Lower Strategy"/>
    <m/>
    <m/>
    <m/>
    <m/>
    <n v="0"/>
    <n v="0"/>
    <m/>
    <s v=""/>
    <m/>
    <m/>
    <m/>
    <m/>
    <m/>
    <m/>
    <m/>
    <m/>
    <m/>
    <m/>
    <m/>
    <m/>
    <m/>
    <m/>
    <m/>
  </r>
  <r>
    <s v="Household 218"/>
    <x v="2"/>
    <m/>
    <m/>
    <m/>
    <m/>
    <m/>
    <s v=""/>
    <s v=""/>
    <s v=""/>
    <n v="0"/>
    <m/>
    <m/>
    <m/>
    <m/>
    <m/>
    <n v="0"/>
    <n v="0"/>
    <s v=""/>
    <s v="$0.010 Million and Lower Strategy"/>
    <m/>
    <m/>
    <m/>
    <m/>
    <n v="0"/>
    <n v="0"/>
    <m/>
    <s v=""/>
    <m/>
    <m/>
    <m/>
    <m/>
    <m/>
    <m/>
    <m/>
    <m/>
    <m/>
    <m/>
    <m/>
    <m/>
    <m/>
    <m/>
    <m/>
  </r>
  <r>
    <s v="Household 219"/>
    <x v="0"/>
    <m/>
    <m/>
    <m/>
    <m/>
    <m/>
    <s v=""/>
    <s v=""/>
    <s v=""/>
    <n v="0"/>
    <m/>
    <m/>
    <m/>
    <m/>
    <m/>
    <n v="0"/>
    <n v="0"/>
    <s v=""/>
    <s v="$0.010 Million and Lower Strategy"/>
    <m/>
    <m/>
    <m/>
    <m/>
    <s v=""/>
    <s v=""/>
    <m/>
    <s v=""/>
    <m/>
    <m/>
    <m/>
    <m/>
    <m/>
    <m/>
    <m/>
    <m/>
    <m/>
    <m/>
    <m/>
    <m/>
    <m/>
    <m/>
    <m/>
  </r>
  <r>
    <s v="Household 220"/>
    <x v="2"/>
    <m/>
    <m/>
    <m/>
    <m/>
    <m/>
    <s v=""/>
    <s v=""/>
    <s v=""/>
    <n v="0"/>
    <m/>
    <m/>
    <m/>
    <m/>
    <m/>
    <n v="0"/>
    <n v="0"/>
    <s v=""/>
    <s v="$0.010 Million and Lower Strategy"/>
    <m/>
    <m/>
    <m/>
    <m/>
    <s v=""/>
    <s v=""/>
    <m/>
    <s v=""/>
    <m/>
    <m/>
    <m/>
    <m/>
    <m/>
    <m/>
    <m/>
    <m/>
    <m/>
    <m/>
    <m/>
    <m/>
    <m/>
    <m/>
    <m/>
  </r>
  <r>
    <s v="Household 221"/>
    <x v="2"/>
    <m/>
    <m/>
    <m/>
    <m/>
    <m/>
    <s v=""/>
    <s v=""/>
    <s v=""/>
    <n v="0"/>
    <m/>
    <m/>
    <m/>
    <m/>
    <m/>
    <n v="0"/>
    <n v="0"/>
    <s v=""/>
    <s v="$0.010 Million and Lower Strategy"/>
    <m/>
    <m/>
    <m/>
    <m/>
    <s v=""/>
    <s v=""/>
    <m/>
    <s v=""/>
    <m/>
    <m/>
    <m/>
    <m/>
    <m/>
    <m/>
    <m/>
    <m/>
    <m/>
    <m/>
    <m/>
    <m/>
    <m/>
    <m/>
    <m/>
  </r>
  <r>
    <s v="Household 222"/>
    <x v="1"/>
    <m/>
    <m/>
    <m/>
    <m/>
    <m/>
    <s v=""/>
    <s v=""/>
    <s v=""/>
    <n v="0"/>
    <m/>
    <m/>
    <m/>
    <m/>
    <m/>
    <n v="0"/>
    <n v="0"/>
    <s v=""/>
    <s v="$0.010 Million and Lower Strategy"/>
    <m/>
    <m/>
    <m/>
    <m/>
    <s v=""/>
    <s v=""/>
    <m/>
    <s v=""/>
    <m/>
    <m/>
    <m/>
    <m/>
    <m/>
    <m/>
    <m/>
    <m/>
    <m/>
    <m/>
    <m/>
    <m/>
    <m/>
    <m/>
    <m/>
  </r>
  <r>
    <s v="Household 223"/>
    <x v="2"/>
    <m/>
    <m/>
    <m/>
    <m/>
    <m/>
    <s v=""/>
    <s v=""/>
    <s v=""/>
    <n v="0"/>
    <m/>
    <m/>
    <m/>
    <m/>
    <m/>
    <n v="0"/>
    <n v="0"/>
    <s v=""/>
    <s v="$0.010 Million and Lower Strategy"/>
    <m/>
    <m/>
    <m/>
    <m/>
    <s v=""/>
    <s v=""/>
    <m/>
    <s v=""/>
    <m/>
    <m/>
    <m/>
    <m/>
    <m/>
    <m/>
    <m/>
    <m/>
    <m/>
    <m/>
    <m/>
    <m/>
    <m/>
    <m/>
    <m/>
  </r>
  <r>
    <s v="Household 224"/>
    <x v="1"/>
    <m/>
    <m/>
    <m/>
    <m/>
    <m/>
    <s v=""/>
    <s v=""/>
    <s v=""/>
    <n v="0"/>
    <m/>
    <m/>
    <m/>
    <m/>
    <m/>
    <n v="0"/>
    <n v="0"/>
    <s v=""/>
    <s v="$0.010 Million and Lower Strategy"/>
    <m/>
    <m/>
    <m/>
    <m/>
    <s v=""/>
    <s v=""/>
    <m/>
    <s v=""/>
    <m/>
    <m/>
    <m/>
    <m/>
    <m/>
    <m/>
    <m/>
    <m/>
    <m/>
    <m/>
    <m/>
    <m/>
    <m/>
    <m/>
    <m/>
  </r>
  <r>
    <s v="Household 225"/>
    <x v="1"/>
    <m/>
    <m/>
    <m/>
    <m/>
    <m/>
    <s v=""/>
    <s v=""/>
    <s v=""/>
    <n v="0"/>
    <m/>
    <m/>
    <m/>
    <m/>
    <m/>
    <n v="0"/>
    <n v="0"/>
    <s v=""/>
    <s v="$0.010 Million and Lower Strategy"/>
    <m/>
    <m/>
    <m/>
    <m/>
    <s v=""/>
    <s v=""/>
    <m/>
    <s v=""/>
    <m/>
    <m/>
    <m/>
    <m/>
    <m/>
    <m/>
    <m/>
    <m/>
    <m/>
    <m/>
    <m/>
    <m/>
    <m/>
    <m/>
    <m/>
  </r>
  <r>
    <s v="Household 226"/>
    <x v="2"/>
    <m/>
    <m/>
    <m/>
    <m/>
    <m/>
    <s v=""/>
    <s v=""/>
    <s v=""/>
    <n v="0"/>
    <m/>
    <m/>
    <m/>
    <m/>
    <m/>
    <n v="0"/>
    <n v="0"/>
    <s v=""/>
    <s v="$0.010 Million and Lower Strategy"/>
    <m/>
    <m/>
    <m/>
    <m/>
    <s v=""/>
    <s v=""/>
    <m/>
    <s v=""/>
    <m/>
    <m/>
    <m/>
    <m/>
    <m/>
    <m/>
    <m/>
    <m/>
    <m/>
    <m/>
    <m/>
    <m/>
    <m/>
    <m/>
    <m/>
  </r>
  <r>
    <s v="Household 227"/>
    <x v="2"/>
    <m/>
    <m/>
    <m/>
    <m/>
    <m/>
    <s v=""/>
    <s v=""/>
    <s v=""/>
    <n v="0"/>
    <m/>
    <m/>
    <m/>
    <m/>
    <m/>
    <n v="0"/>
    <n v="0"/>
    <s v=""/>
    <s v="$0.010 Million and Lower Strategy"/>
    <m/>
    <m/>
    <m/>
    <m/>
    <s v=""/>
    <s v=""/>
    <m/>
    <s v=""/>
    <m/>
    <m/>
    <m/>
    <m/>
    <m/>
    <m/>
    <m/>
    <m/>
    <m/>
    <m/>
    <m/>
    <m/>
    <m/>
    <m/>
    <m/>
  </r>
  <r>
    <s v="Household 228"/>
    <x v="2"/>
    <m/>
    <m/>
    <m/>
    <m/>
    <m/>
    <s v=""/>
    <s v=""/>
    <s v=""/>
    <n v="0"/>
    <m/>
    <m/>
    <m/>
    <m/>
    <m/>
    <n v="0"/>
    <n v="0"/>
    <s v=""/>
    <s v="$0.010 Million and Lower Strategy"/>
    <m/>
    <m/>
    <m/>
    <m/>
    <s v=""/>
    <s v=""/>
    <m/>
    <s v=""/>
    <m/>
    <m/>
    <m/>
    <m/>
    <m/>
    <m/>
    <m/>
    <m/>
    <m/>
    <m/>
    <m/>
    <m/>
    <m/>
    <m/>
    <m/>
  </r>
  <r>
    <s v="Household 229"/>
    <x v="0"/>
    <m/>
    <m/>
    <m/>
    <m/>
    <m/>
    <s v=""/>
    <s v=""/>
    <s v=""/>
    <n v="0"/>
    <m/>
    <m/>
    <m/>
    <m/>
    <m/>
    <n v="0"/>
    <n v="0"/>
    <s v=""/>
    <s v="$0.010 Million and Lower Strategy"/>
    <m/>
    <m/>
    <m/>
    <m/>
    <s v=""/>
    <s v=""/>
    <m/>
    <s v=""/>
    <m/>
    <m/>
    <m/>
    <m/>
    <m/>
    <m/>
    <m/>
    <m/>
    <m/>
    <m/>
    <m/>
    <m/>
    <m/>
    <m/>
    <m/>
  </r>
  <r>
    <s v="Household 230"/>
    <x v="2"/>
    <m/>
    <m/>
    <m/>
    <m/>
    <m/>
    <s v=""/>
    <s v=""/>
    <s v=""/>
    <n v="0"/>
    <m/>
    <m/>
    <m/>
    <m/>
    <m/>
    <n v="0"/>
    <n v="0"/>
    <s v=""/>
    <s v="$0.010 Million and Lower Strategy"/>
    <m/>
    <m/>
    <m/>
    <m/>
    <s v=""/>
    <s v=""/>
    <m/>
    <s v=""/>
    <m/>
    <m/>
    <m/>
    <m/>
    <m/>
    <m/>
    <m/>
    <m/>
    <m/>
    <m/>
    <m/>
    <m/>
    <m/>
    <m/>
    <m/>
  </r>
  <r>
    <s v="Household 231"/>
    <x v="1"/>
    <m/>
    <m/>
    <m/>
    <m/>
    <m/>
    <s v=""/>
    <s v=""/>
    <s v=""/>
    <n v="0"/>
    <m/>
    <m/>
    <m/>
    <m/>
    <m/>
    <n v="0"/>
    <n v="0"/>
    <s v=""/>
    <s v="$0.010 Million and Lower Strategy"/>
    <m/>
    <m/>
    <m/>
    <m/>
    <s v=""/>
    <s v=""/>
    <m/>
    <s v=""/>
    <m/>
    <m/>
    <m/>
    <m/>
    <m/>
    <m/>
    <m/>
    <m/>
    <m/>
    <m/>
    <m/>
    <m/>
    <m/>
    <m/>
    <m/>
  </r>
  <r>
    <s v="Household 232"/>
    <x v="2"/>
    <m/>
    <m/>
    <m/>
    <m/>
    <m/>
    <s v=""/>
    <s v=""/>
    <s v=""/>
    <n v="0"/>
    <m/>
    <m/>
    <m/>
    <m/>
    <m/>
    <n v="0"/>
    <n v="0"/>
    <s v=""/>
    <s v="$0.010 Million and Lower Strategy"/>
    <m/>
    <m/>
    <m/>
    <m/>
    <s v=""/>
    <s v=""/>
    <m/>
    <s v=""/>
    <m/>
    <m/>
    <m/>
    <m/>
    <m/>
    <m/>
    <m/>
    <m/>
    <m/>
    <m/>
    <m/>
    <m/>
    <m/>
    <m/>
    <m/>
  </r>
  <r>
    <s v="Household 233"/>
    <x v="0"/>
    <m/>
    <m/>
    <m/>
    <m/>
    <m/>
    <s v=""/>
    <s v=""/>
    <s v=""/>
    <n v="0"/>
    <m/>
    <m/>
    <m/>
    <m/>
    <m/>
    <n v="0"/>
    <n v="0"/>
    <s v=""/>
    <s v="$0.010 Million and Lower Strategy"/>
    <m/>
    <m/>
    <m/>
    <m/>
    <s v=""/>
    <s v=""/>
    <m/>
    <s v=""/>
    <m/>
    <m/>
    <m/>
    <m/>
    <m/>
    <m/>
    <m/>
    <m/>
    <m/>
    <m/>
    <m/>
    <m/>
    <m/>
    <m/>
    <m/>
  </r>
  <r>
    <s v="Household 234"/>
    <x v="0"/>
    <m/>
    <m/>
    <m/>
    <m/>
    <m/>
    <s v=""/>
    <s v=""/>
    <s v=""/>
    <n v="0"/>
    <m/>
    <m/>
    <m/>
    <m/>
    <m/>
    <n v="0"/>
    <n v="0"/>
    <s v=""/>
    <s v="$0.010 Million and Lower Strategy"/>
    <m/>
    <m/>
    <m/>
    <m/>
    <s v=""/>
    <s v=""/>
    <m/>
    <s v=""/>
    <m/>
    <m/>
    <m/>
    <m/>
    <m/>
    <m/>
    <m/>
    <m/>
    <m/>
    <m/>
    <m/>
    <m/>
    <m/>
    <m/>
    <m/>
  </r>
  <r>
    <s v="Household 235"/>
    <x v="1"/>
    <m/>
    <m/>
    <m/>
    <m/>
    <m/>
    <s v=""/>
    <s v=""/>
    <s v=""/>
    <n v="0"/>
    <m/>
    <m/>
    <m/>
    <m/>
    <m/>
    <n v="0"/>
    <n v="0"/>
    <s v=""/>
    <s v="$0.010 Million and Lower Strategy"/>
    <m/>
    <m/>
    <m/>
    <m/>
    <s v=""/>
    <s v=""/>
    <m/>
    <s v=""/>
    <m/>
    <m/>
    <m/>
    <m/>
    <m/>
    <m/>
    <m/>
    <m/>
    <m/>
    <m/>
    <m/>
    <m/>
    <m/>
    <m/>
    <m/>
  </r>
  <r>
    <s v="Household 236"/>
    <x v="2"/>
    <m/>
    <m/>
    <m/>
    <m/>
    <m/>
    <s v=""/>
    <s v=""/>
    <s v=""/>
    <n v="0"/>
    <m/>
    <m/>
    <m/>
    <m/>
    <m/>
    <n v="0"/>
    <n v="0"/>
    <s v=""/>
    <s v="$0.010 Million and Lower Strategy"/>
    <m/>
    <m/>
    <m/>
    <m/>
    <s v=""/>
    <s v=""/>
    <m/>
    <s v=""/>
    <m/>
    <m/>
    <m/>
    <m/>
    <m/>
    <m/>
    <m/>
    <m/>
    <m/>
    <m/>
    <m/>
    <m/>
    <m/>
    <m/>
    <m/>
  </r>
  <r>
    <s v="Household 237"/>
    <x v="2"/>
    <m/>
    <m/>
    <m/>
    <m/>
    <m/>
    <s v=""/>
    <s v=""/>
    <s v=""/>
    <n v="0"/>
    <m/>
    <m/>
    <m/>
    <m/>
    <m/>
    <n v="0"/>
    <n v="0"/>
    <s v=""/>
    <s v="$0.010 Million and Lower Strategy"/>
    <m/>
    <m/>
    <m/>
    <m/>
    <s v=""/>
    <s v=""/>
    <m/>
    <s v=""/>
    <m/>
    <m/>
    <m/>
    <m/>
    <m/>
    <m/>
    <m/>
    <m/>
    <m/>
    <m/>
    <m/>
    <m/>
    <m/>
    <m/>
    <m/>
  </r>
  <r>
    <s v="Household 238"/>
    <x v="1"/>
    <m/>
    <m/>
    <m/>
    <m/>
    <m/>
    <s v=""/>
    <s v=""/>
    <s v=""/>
    <n v="0"/>
    <m/>
    <m/>
    <m/>
    <m/>
    <m/>
    <n v="0"/>
    <n v="0"/>
    <s v=""/>
    <s v="$0.010 Million and Lower Strategy"/>
    <m/>
    <m/>
    <m/>
    <m/>
    <s v=""/>
    <s v=""/>
    <m/>
    <s v=""/>
    <m/>
    <m/>
    <m/>
    <m/>
    <m/>
    <m/>
    <m/>
    <m/>
    <m/>
    <m/>
    <m/>
    <m/>
    <m/>
    <m/>
    <m/>
  </r>
  <r>
    <s v="Household 239"/>
    <x v="1"/>
    <m/>
    <m/>
    <m/>
    <m/>
    <m/>
    <s v=""/>
    <s v=""/>
    <s v=""/>
    <n v="0"/>
    <m/>
    <m/>
    <m/>
    <m/>
    <m/>
    <n v="0"/>
    <n v="0"/>
    <s v=""/>
    <s v="$0.010 Million and Lower Strategy"/>
    <m/>
    <m/>
    <m/>
    <m/>
    <s v=""/>
    <s v=""/>
    <m/>
    <s v=""/>
    <m/>
    <m/>
    <m/>
    <m/>
    <m/>
    <m/>
    <m/>
    <m/>
    <m/>
    <m/>
    <m/>
    <m/>
    <m/>
    <m/>
    <m/>
  </r>
  <r>
    <s v="Household 240"/>
    <x v="1"/>
    <m/>
    <m/>
    <m/>
    <m/>
    <m/>
    <s v=""/>
    <s v=""/>
    <s v=""/>
    <n v="0"/>
    <m/>
    <m/>
    <m/>
    <m/>
    <m/>
    <n v="0"/>
    <n v="0"/>
    <s v=""/>
    <s v="$0.010 Million and Lower Strategy"/>
    <m/>
    <m/>
    <m/>
    <m/>
    <s v=""/>
    <s v=""/>
    <m/>
    <s v=""/>
    <m/>
    <m/>
    <m/>
    <m/>
    <m/>
    <m/>
    <m/>
    <m/>
    <m/>
    <m/>
    <m/>
    <m/>
    <m/>
    <m/>
    <m/>
  </r>
  <r>
    <s v="Household 241"/>
    <x v="1"/>
    <m/>
    <m/>
    <m/>
    <m/>
    <m/>
    <s v=""/>
    <s v=""/>
    <s v=""/>
    <n v="0"/>
    <m/>
    <m/>
    <m/>
    <m/>
    <m/>
    <n v="0"/>
    <n v="0"/>
    <s v=""/>
    <s v="$0.010 Million and Lower Strategy"/>
    <m/>
    <m/>
    <m/>
    <m/>
    <s v=""/>
    <s v=""/>
    <m/>
    <s v=""/>
    <m/>
    <m/>
    <m/>
    <m/>
    <m/>
    <m/>
    <m/>
    <m/>
    <m/>
    <m/>
    <m/>
    <m/>
    <m/>
    <m/>
    <m/>
  </r>
  <r>
    <s v="Household 242"/>
    <x v="1"/>
    <m/>
    <m/>
    <m/>
    <m/>
    <m/>
    <s v=""/>
    <s v=""/>
    <s v=""/>
    <n v="0"/>
    <m/>
    <m/>
    <m/>
    <m/>
    <m/>
    <n v="0"/>
    <n v="0"/>
    <s v=""/>
    <s v="$0.010 Million and Lower Strategy"/>
    <m/>
    <m/>
    <m/>
    <m/>
    <s v=""/>
    <s v=""/>
    <m/>
    <s v=""/>
    <m/>
    <m/>
    <m/>
    <m/>
    <m/>
    <m/>
    <m/>
    <m/>
    <m/>
    <m/>
    <m/>
    <m/>
    <m/>
    <m/>
    <m/>
  </r>
  <r>
    <s v="Household 243"/>
    <x v="1"/>
    <m/>
    <m/>
    <m/>
    <m/>
    <m/>
    <s v=""/>
    <s v=""/>
    <s v=""/>
    <n v="0"/>
    <m/>
    <m/>
    <m/>
    <m/>
    <m/>
    <n v="0"/>
    <n v="0"/>
    <s v=""/>
    <s v="$0.010 Million and Lower Strategy"/>
    <m/>
    <m/>
    <m/>
    <m/>
    <s v=""/>
    <s v=""/>
    <m/>
    <s v=""/>
    <m/>
    <m/>
    <m/>
    <m/>
    <m/>
    <m/>
    <m/>
    <m/>
    <m/>
    <m/>
    <m/>
    <m/>
    <m/>
    <m/>
    <m/>
  </r>
  <r>
    <s v="Household 244"/>
    <x v="2"/>
    <m/>
    <m/>
    <m/>
    <m/>
    <m/>
    <s v=""/>
    <s v=""/>
    <s v=""/>
    <n v="0"/>
    <m/>
    <m/>
    <m/>
    <m/>
    <m/>
    <n v="0"/>
    <n v="0"/>
    <s v=""/>
    <s v="$0.010 Million and Lower Strategy"/>
    <m/>
    <m/>
    <m/>
    <m/>
    <s v=""/>
    <s v=""/>
    <m/>
    <s v=""/>
    <m/>
    <m/>
    <m/>
    <m/>
    <m/>
    <m/>
    <m/>
    <m/>
    <m/>
    <m/>
    <m/>
    <m/>
    <m/>
    <m/>
    <m/>
  </r>
  <r>
    <s v="Household 245"/>
    <x v="0"/>
    <m/>
    <m/>
    <m/>
    <m/>
    <m/>
    <s v=""/>
    <s v=""/>
    <s v=""/>
    <n v="0"/>
    <m/>
    <m/>
    <m/>
    <m/>
    <m/>
    <n v="0"/>
    <n v="0"/>
    <s v=""/>
    <s v="$0.010 Million and Lower Strategy"/>
    <m/>
    <m/>
    <m/>
    <m/>
    <s v=""/>
    <s v=""/>
    <m/>
    <s v=""/>
    <m/>
    <m/>
    <m/>
    <m/>
    <m/>
    <m/>
    <m/>
    <m/>
    <m/>
    <m/>
    <m/>
    <m/>
    <m/>
    <m/>
    <m/>
  </r>
  <r>
    <s v="Household 246"/>
    <x v="0"/>
    <m/>
    <m/>
    <m/>
    <m/>
    <m/>
    <s v=""/>
    <s v=""/>
    <s v=""/>
    <n v="0"/>
    <m/>
    <m/>
    <m/>
    <m/>
    <m/>
    <n v="0"/>
    <n v="0"/>
    <s v=""/>
    <s v="$0.010 Million and Lower Strategy"/>
    <m/>
    <m/>
    <m/>
    <m/>
    <s v=""/>
    <s v=""/>
    <m/>
    <s v=""/>
    <m/>
    <m/>
    <m/>
    <m/>
    <m/>
    <m/>
    <m/>
    <m/>
    <m/>
    <m/>
    <m/>
    <m/>
    <m/>
    <m/>
    <m/>
  </r>
  <r>
    <s v="Household 247"/>
    <x v="2"/>
    <m/>
    <m/>
    <m/>
    <m/>
    <m/>
    <s v=""/>
    <s v=""/>
    <s v=""/>
    <n v="0"/>
    <m/>
    <m/>
    <m/>
    <m/>
    <m/>
    <n v="0"/>
    <n v="0"/>
    <s v=""/>
    <s v="$0.010 Million and Lower Strategy"/>
    <m/>
    <m/>
    <m/>
    <m/>
    <s v=""/>
    <s v=""/>
    <m/>
    <s v=""/>
    <m/>
    <m/>
    <m/>
    <m/>
    <m/>
    <m/>
    <m/>
    <m/>
    <m/>
    <m/>
    <m/>
    <m/>
    <m/>
    <m/>
    <m/>
  </r>
  <r>
    <s v="Household 248"/>
    <x v="2"/>
    <m/>
    <m/>
    <m/>
    <m/>
    <m/>
    <s v=""/>
    <s v=""/>
    <s v=""/>
    <n v="0"/>
    <m/>
    <m/>
    <m/>
    <m/>
    <m/>
    <n v="0"/>
    <n v="0"/>
    <s v=""/>
    <s v="$0.010 Million and Lower Strategy"/>
    <m/>
    <m/>
    <m/>
    <m/>
    <s v=""/>
    <s v=""/>
    <m/>
    <s v=""/>
    <m/>
    <m/>
    <m/>
    <m/>
    <m/>
    <m/>
    <m/>
    <m/>
    <m/>
    <m/>
    <m/>
    <m/>
    <m/>
    <m/>
    <m/>
  </r>
  <r>
    <s v="Household 249"/>
    <x v="1"/>
    <m/>
    <m/>
    <m/>
    <m/>
    <m/>
    <s v=""/>
    <s v=""/>
    <s v=""/>
    <n v="0"/>
    <m/>
    <m/>
    <m/>
    <m/>
    <m/>
    <n v="0"/>
    <n v="0"/>
    <s v=""/>
    <s v="$0.010 Million and Lower Strategy"/>
    <m/>
    <m/>
    <m/>
    <m/>
    <s v=""/>
    <s v=""/>
    <m/>
    <s v=""/>
    <m/>
    <m/>
    <m/>
    <m/>
    <m/>
    <m/>
    <m/>
    <m/>
    <m/>
    <m/>
    <m/>
    <m/>
    <m/>
    <m/>
    <m/>
  </r>
  <r>
    <s v="Household 250"/>
    <x v="1"/>
    <m/>
    <m/>
    <m/>
    <m/>
    <m/>
    <s v=""/>
    <s v=""/>
    <s v=""/>
    <n v="0"/>
    <m/>
    <m/>
    <m/>
    <m/>
    <m/>
    <n v="0"/>
    <n v="0"/>
    <s v=""/>
    <s v="$0.010 Million and Lower Strategy"/>
    <m/>
    <m/>
    <m/>
    <m/>
    <s v=""/>
    <s v=""/>
    <m/>
    <s v=""/>
    <m/>
    <m/>
    <m/>
    <m/>
    <m/>
    <m/>
    <m/>
    <m/>
    <m/>
    <m/>
    <m/>
    <m/>
    <m/>
    <m/>
    <m/>
  </r>
  <r>
    <s v="Household 251"/>
    <x v="0"/>
    <m/>
    <m/>
    <m/>
    <m/>
    <m/>
    <s v=""/>
    <s v=""/>
    <s v=""/>
    <n v="0"/>
    <m/>
    <m/>
    <m/>
    <m/>
    <m/>
    <n v="0"/>
    <n v="0"/>
    <s v=""/>
    <s v="$0.010 Million and Lower Strategy"/>
    <m/>
    <m/>
    <m/>
    <m/>
    <s v=""/>
    <s v=""/>
    <m/>
    <s v=""/>
    <m/>
    <m/>
    <m/>
    <m/>
    <m/>
    <m/>
    <m/>
    <m/>
    <m/>
    <m/>
    <m/>
    <m/>
    <m/>
    <m/>
    <m/>
  </r>
  <r>
    <s v="Household 252"/>
    <x v="0"/>
    <m/>
    <m/>
    <m/>
    <m/>
    <m/>
    <s v=""/>
    <s v=""/>
    <s v=""/>
    <n v="0"/>
    <m/>
    <m/>
    <m/>
    <m/>
    <m/>
    <n v="0"/>
    <n v="0"/>
    <s v=""/>
    <s v="$0.010 Million and Lower Strategy"/>
    <m/>
    <m/>
    <m/>
    <m/>
    <s v=""/>
    <s v=""/>
    <m/>
    <s v=""/>
    <m/>
    <m/>
    <m/>
    <m/>
    <m/>
    <m/>
    <m/>
    <m/>
    <m/>
    <m/>
    <m/>
    <m/>
    <m/>
    <m/>
    <m/>
  </r>
  <r>
    <s v="Household 253"/>
    <x v="0"/>
    <m/>
    <m/>
    <m/>
    <m/>
    <m/>
    <s v=""/>
    <s v=""/>
    <s v=""/>
    <n v="0"/>
    <m/>
    <m/>
    <m/>
    <m/>
    <m/>
    <n v="0"/>
    <n v="0"/>
    <s v=""/>
    <s v="$0.010 Million and Lower Strategy"/>
    <m/>
    <m/>
    <m/>
    <m/>
    <s v=""/>
    <s v=""/>
    <m/>
    <s v=""/>
    <m/>
    <m/>
    <m/>
    <m/>
    <m/>
    <m/>
    <m/>
    <m/>
    <m/>
    <m/>
    <m/>
    <m/>
    <m/>
    <m/>
    <m/>
  </r>
  <r>
    <s v="Household 254"/>
    <x v="1"/>
    <m/>
    <m/>
    <m/>
    <m/>
    <m/>
    <s v=""/>
    <s v=""/>
    <s v=""/>
    <n v="0"/>
    <m/>
    <m/>
    <m/>
    <m/>
    <m/>
    <n v="0"/>
    <n v="0"/>
    <s v=""/>
    <s v="$0.010 Million and Lower Strategy"/>
    <m/>
    <m/>
    <m/>
    <m/>
    <s v=""/>
    <s v=""/>
    <m/>
    <s v=""/>
    <m/>
    <m/>
    <m/>
    <m/>
    <m/>
    <m/>
    <m/>
    <m/>
    <m/>
    <m/>
    <m/>
    <m/>
    <m/>
    <m/>
    <m/>
  </r>
  <r>
    <s v="Household 255"/>
    <x v="1"/>
    <m/>
    <m/>
    <m/>
    <m/>
    <m/>
    <s v=""/>
    <s v=""/>
    <s v=""/>
    <n v="0"/>
    <m/>
    <m/>
    <m/>
    <m/>
    <m/>
    <n v="0"/>
    <n v="0"/>
    <s v=""/>
    <s v="$0.010 Million and Lower Strategy"/>
    <m/>
    <m/>
    <m/>
    <m/>
    <s v=""/>
    <s v=""/>
    <m/>
    <s v=""/>
    <m/>
    <m/>
    <m/>
    <m/>
    <m/>
    <m/>
    <m/>
    <m/>
    <m/>
    <m/>
    <m/>
    <m/>
    <m/>
    <m/>
    <m/>
  </r>
  <r>
    <s v="Household 256"/>
    <x v="0"/>
    <m/>
    <m/>
    <m/>
    <m/>
    <m/>
    <s v=""/>
    <s v=""/>
    <s v=""/>
    <n v="0"/>
    <m/>
    <m/>
    <m/>
    <m/>
    <m/>
    <n v="0"/>
    <n v="0"/>
    <s v=""/>
    <s v="$0.010 Million and Lower Strategy"/>
    <m/>
    <m/>
    <m/>
    <m/>
    <s v=""/>
    <s v=""/>
    <m/>
    <s v=""/>
    <m/>
    <m/>
    <m/>
    <m/>
    <m/>
    <m/>
    <m/>
    <m/>
    <m/>
    <m/>
    <m/>
    <m/>
    <m/>
    <m/>
    <m/>
  </r>
  <r>
    <s v="Household 257"/>
    <x v="0"/>
    <m/>
    <m/>
    <m/>
    <m/>
    <m/>
    <s v=""/>
    <s v=""/>
    <s v=""/>
    <n v="0"/>
    <m/>
    <m/>
    <m/>
    <m/>
    <m/>
    <n v="0"/>
    <n v="0"/>
    <s v=""/>
    <s v="$0.010 Million and Lower Strategy"/>
    <m/>
    <m/>
    <m/>
    <m/>
    <s v=""/>
    <s v=""/>
    <m/>
    <s v=""/>
    <m/>
    <m/>
    <m/>
    <m/>
    <m/>
    <m/>
    <m/>
    <m/>
    <m/>
    <m/>
    <m/>
    <m/>
    <m/>
    <m/>
    <m/>
  </r>
  <r>
    <s v="Household 258"/>
    <x v="2"/>
    <m/>
    <m/>
    <m/>
    <m/>
    <m/>
    <s v=""/>
    <s v=""/>
    <s v=""/>
    <n v="0"/>
    <m/>
    <m/>
    <m/>
    <m/>
    <m/>
    <n v="0"/>
    <n v="0"/>
    <s v=""/>
    <s v="$0.010 Million and Lower Strategy"/>
    <m/>
    <m/>
    <m/>
    <m/>
    <s v=""/>
    <s v=""/>
    <m/>
    <s v=""/>
    <m/>
    <m/>
    <m/>
    <m/>
    <m/>
    <m/>
    <m/>
    <m/>
    <m/>
    <m/>
    <m/>
    <m/>
    <m/>
    <m/>
    <m/>
  </r>
  <r>
    <s v="Household 259"/>
    <x v="0"/>
    <m/>
    <m/>
    <m/>
    <m/>
    <m/>
    <s v=""/>
    <s v=""/>
    <s v=""/>
    <n v="0"/>
    <m/>
    <m/>
    <m/>
    <m/>
    <m/>
    <n v="0"/>
    <n v="0"/>
    <s v=""/>
    <s v="$0.010 Million and Lower Strategy"/>
    <m/>
    <m/>
    <m/>
    <m/>
    <s v=""/>
    <s v=""/>
    <m/>
    <s v=""/>
    <m/>
    <m/>
    <m/>
    <m/>
    <m/>
    <m/>
    <m/>
    <m/>
    <m/>
    <m/>
    <m/>
    <m/>
    <m/>
    <m/>
    <m/>
  </r>
  <r>
    <s v="Household 260"/>
    <x v="2"/>
    <m/>
    <m/>
    <m/>
    <m/>
    <m/>
    <s v=""/>
    <s v=""/>
    <s v=""/>
    <n v="0"/>
    <m/>
    <m/>
    <m/>
    <m/>
    <m/>
    <n v="0"/>
    <n v="0"/>
    <s v=""/>
    <s v="$0.010 Million and Lower Strategy"/>
    <m/>
    <m/>
    <m/>
    <m/>
    <s v=""/>
    <s v=""/>
    <m/>
    <s v=""/>
    <m/>
    <m/>
    <m/>
    <m/>
    <m/>
    <m/>
    <m/>
    <m/>
    <m/>
    <m/>
    <m/>
    <m/>
    <m/>
    <m/>
    <m/>
  </r>
  <r>
    <s v="Household 261"/>
    <x v="2"/>
    <m/>
    <m/>
    <m/>
    <m/>
    <m/>
    <s v=""/>
    <s v=""/>
    <s v=""/>
    <n v="0"/>
    <m/>
    <m/>
    <m/>
    <m/>
    <m/>
    <n v="0"/>
    <n v="0"/>
    <s v=""/>
    <s v="$0.010 Million and Lower Strategy"/>
    <m/>
    <m/>
    <m/>
    <m/>
    <s v=""/>
    <s v=""/>
    <m/>
    <s v=""/>
    <m/>
    <m/>
    <m/>
    <m/>
    <m/>
    <m/>
    <m/>
    <m/>
    <m/>
    <m/>
    <m/>
    <m/>
    <m/>
    <m/>
    <m/>
  </r>
  <r>
    <s v="Household 262"/>
    <x v="1"/>
    <m/>
    <m/>
    <m/>
    <m/>
    <m/>
    <s v=""/>
    <s v=""/>
    <s v=""/>
    <n v="0"/>
    <m/>
    <m/>
    <m/>
    <m/>
    <m/>
    <n v="0"/>
    <n v="0"/>
    <s v=""/>
    <s v="$0.010 Million and Lower Strategy"/>
    <m/>
    <m/>
    <m/>
    <m/>
    <s v=""/>
    <s v=""/>
    <m/>
    <s v=""/>
    <m/>
    <m/>
    <m/>
    <m/>
    <m/>
    <m/>
    <m/>
    <m/>
    <m/>
    <m/>
    <m/>
    <m/>
    <m/>
    <m/>
    <m/>
  </r>
  <r>
    <s v="Household 263"/>
    <x v="2"/>
    <m/>
    <m/>
    <m/>
    <m/>
    <m/>
    <s v=""/>
    <s v=""/>
    <s v=""/>
    <n v="0"/>
    <m/>
    <m/>
    <m/>
    <m/>
    <m/>
    <n v="0"/>
    <n v="0"/>
    <s v=""/>
    <s v="$0.010 Million and Lower Strategy"/>
    <m/>
    <m/>
    <m/>
    <m/>
    <s v=""/>
    <s v=""/>
    <m/>
    <s v=""/>
    <m/>
    <m/>
    <m/>
    <m/>
    <m/>
    <m/>
    <m/>
    <m/>
    <m/>
    <m/>
    <m/>
    <m/>
    <m/>
    <m/>
    <m/>
  </r>
  <r>
    <s v="Household 264"/>
    <x v="2"/>
    <m/>
    <m/>
    <m/>
    <m/>
    <m/>
    <s v=""/>
    <s v=""/>
    <s v=""/>
    <n v="0"/>
    <m/>
    <m/>
    <m/>
    <m/>
    <m/>
    <n v="0"/>
    <n v="0"/>
    <s v=""/>
    <s v="$0.010 Million and Lower Strategy"/>
    <m/>
    <m/>
    <m/>
    <m/>
    <s v=""/>
    <s v=""/>
    <m/>
    <s v=""/>
    <m/>
    <m/>
    <m/>
    <m/>
    <m/>
    <m/>
    <m/>
    <m/>
    <m/>
    <m/>
    <m/>
    <m/>
    <m/>
    <m/>
    <m/>
  </r>
  <r>
    <s v="Household 265"/>
    <x v="2"/>
    <m/>
    <m/>
    <m/>
    <m/>
    <m/>
    <s v=""/>
    <s v=""/>
    <s v=""/>
    <n v="0"/>
    <m/>
    <m/>
    <m/>
    <m/>
    <m/>
    <n v="0"/>
    <n v="0"/>
    <s v=""/>
    <s v="$0.010 Million and Lower Strategy"/>
    <m/>
    <m/>
    <m/>
    <m/>
    <s v=""/>
    <s v=""/>
    <m/>
    <s v=""/>
    <m/>
    <m/>
    <m/>
    <m/>
    <m/>
    <m/>
    <m/>
    <m/>
    <m/>
    <m/>
    <m/>
    <m/>
    <m/>
    <m/>
    <m/>
  </r>
  <r>
    <s v="Household 266"/>
    <x v="2"/>
    <m/>
    <m/>
    <m/>
    <m/>
    <m/>
    <s v=""/>
    <s v=""/>
    <s v=""/>
    <n v="0"/>
    <m/>
    <m/>
    <m/>
    <m/>
    <m/>
    <n v="0"/>
    <n v="0"/>
    <s v=""/>
    <s v="$0.010 Million and Lower Strategy"/>
    <m/>
    <m/>
    <m/>
    <m/>
    <s v=""/>
    <s v=""/>
    <m/>
    <s v=""/>
    <m/>
    <m/>
    <m/>
    <m/>
    <m/>
    <m/>
    <m/>
    <m/>
    <m/>
    <m/>
    <m/>
    <m/>
    <m/>
    <m/>
    <m/>
  </r>
  <r>
    <s v="Household 267"/>
    <x v="2"/>
    <m/>
    <m/>
    <m/>
    <m/>
    <m/>
    <s v=""/>
    <s v=""/>
    <s v=""/>
    <n v="0"/>
    <m/>
    <m/>
    <m/>
    <m/>
    <m/>
    <n v="0"/>
    <n v="0"/>
    <s v=""/>
    <s v="$0.010 Million and Lower Strategy"/>
    <m/>
    <m/>
    <m/>
    <m/>
    <s v=""/>
    <s v=""/>
    <m/>
    <s v=""/>
    <m/>
    <m/>
    <m/>
    <m/>
    <m/>
    <m/>
    <m/>
    <m/>
    <m/>
    <m/>
    <m/>
    <m/>
    <m/>
    <m/>
    <m/>
  </r>
  <r>
    <s v="Household 268"/>
    <x v="2"/>
    <m/>
    <m/>
    <m/>
    <m/>
    <m/>
    <s v=""/>
    <s v=""/>
    <s v=""/>
    <n v="0"/>
    <m/>
    <m/>
    <m/>
    <m/>
    <m/>
    <n v="0"/>
    <n v="0"/>
    <s v=""/>
    <s v="$0.010 Million and Lower Strategy"/>
    <m/>
    <m/>
    <m/>
    <m/>
    <s v=""/>
    <s v=""/>
    <m/>
    <s v=""/>
    <m/>
    <m/>
    <m/>
    <m/>
    <m/>
    <m/>
    <m/>
    <m/>
    <m/>
    <m/>
    <m/>
    <m/>
    <m/>
    <m/>
    <m/>
  </r>
  <r>
    <s v="Household 269"/>
    <x v="2"/>
    <m/>
    <m/>
    <m/>
    <m/>
    <m/>
    <s v=""/>
    <s v=""/>
    <s v=""/>
    <n v="0"/>
    <m/>
    <m/>
    <m/>
    <m/>
    <m/>
    <n v="0"/>
    <n v="0"/>
    <s v=""/>
    <s v="$0.010 Million and Lower Strategy"/>
    <m/>
    <m/>
    <m/>
    <m/>
    <s v=""/>
    <s v=""/>
    <m/>
    <s v=""/>
    <m/>
    <m/>
    <m/>
    <m/>
    <m/>
    <m/>
    <m/>
    <m/>
    <m/>
    <m/>
    <m/>
    <m/>
    <m/>
    <m/>
    <m/>
  </r>
  <r>
    <s v="Household 270"/>
    <x v="2"/>
    <m/>
    <m/>
    <m/>
    <m/>
    <m/>
    <s v=""/>
    <s v=""/>
    <s v=""/>
    <n v="0"/>
    <m/>
    <m/>
    <m/>
    <m/>
    <m/>
    <n v="0"/>
    <n v="0"/>
    <s v=""/>
    <s v="$0.010 Million and Lower Strategy"/>
    <m/>
    <m/>
    <m/>
    <m/>
    <s v=""/>
    <s v=""/>
    <m/>
    <s v=""/>
    <m/>
    <m/>
    <m/>
    <m/>
    <m/>
    <m/>
    <m/>
    <m/>
    <m/>
    <m/>
    <m/>
    <m/>
    <m/>
    <m/>
    <m/>
  </r>
  <r>
    <s v="Household 271"/>
    <x v="2"/>
    <m/>
    <m/>
    <m/>
    <m/>
    <m/>
    <s v=""/>
    <s v=""/>
    <s v=""/>
    <n v="0"/>
    <m/>
    <m/>
    <m/>
    <m/>
    <m/>
    <n v="0"/>
    <n v="0"/>
    <s v=""/>
    <s v="$0.010 Million and Lower Strategy"/>
    <m/>
    <m/>
    <m/>
    <m/>
    <s v=""/>
    <s v=""/>
    <m/>
    <s v=""/>
    <m/>
    <m/>
    <m/>
    <m/>
    <m/>
    <m/>
    <m/>
    <m/>
    <m/>
    <m/>
    <m/>
    <m/>
    <m/>
    <m/>
    <m/>
  </r>
  <r>
    <s v="Household 272"/>
    <x v="0"/>
    <m/>
    <m/>
    <m/>
    <m/>
    <m/>
    <s v=""/>
    <s v=""/>
    <s v=""/>
    <n v="0"/>
    <m/>
    <m/>
    <m/>
    <m/>
    <m/>
    <n v="0"/>
    <n v="0"/>
    <s v=""/>
    <s v="$0.010 Million and Lower Strategy"/>
    <m/>
    <m/>
    <m/>
    <m/>
    <s v=""/>
    <s v=""/>
    <m/>
    <s v=""/>
    <m/>
    <m/>
    <m/>
    <m/>
    <m/>
    <m/>
    <m/>
    <m/>
    <m/>
    <m/>
    <m/>
    <m/>
    <m/>
    <m/>
    <m/>
  </r>
  <r>
    <s v="Household 273"/>
    <x v="2"/>
    <m/>
    <m/>
    <m/>
    <m/>
    <m/>
    <s v=""/>
    <s v=""/>
    <s v=""/>
    <n v="0"/>
    <m/>
    <m/>
    <m/>
    <m/>
    <m/>
    <n v="0"/>
    <n v="0"/>
    <s v=""/>
    <s v="$0.010 Million and Lower Strategy"/>
    <m/>
    <m/>
    <m/>
    <m/>
    <s v=""/>
    <s v=""/>
    <m/>
    <s v=""/>
    <m/>
    <m/>
    <m/>
    <m/>
    <m/>
    <m/>
    <m/>
    <m/>
    <m/>
    <m/>
    <m/>
    <m/>
    <m/>
    <m/>
    <m/>
  </r>
  <r>
    <s v="Household 274"/>
    <x v="0"/>
    <m/>
    <m/>
    <m/>
    <m/>
    <m/>
    <s v=""/>
    <s v=""/>
    <s v=""/>
    <n v="0"/>
    <m/>
    <m/>
    <m/>
    <m/>
    <m/>
    <n v="0"/>
    <n v="0"/>
    <s v=""/>
    <s v="$0.010 Million and Lower Strategy"/>
    <m/>
    <m/>
    <m/>
    <m/>
    <s v=""/>
    <s v=""/>
    <m/>
    <s v=""/>
    <m/>
    <m/>
    <m/>
    <m/>
    <m/>
    <m/>
    <m/>
    <m/>
    <m/>
    <m/>
    <m/>
    <m/>
    <m/>
    <m/>
    <m/>
  </r>
  <r>
    <s v="Household 275"/>
    <x v="0"/>
    <m/>
    <m/>
    <m/>
    <m/>
    <m/>
    <s v=""/>
    <s v=""/>
    <s v=""/>
    <n v="0"/>
    <m/>
    <m/>
    <m/>
    <m/>
    <m/>
    <n v="0"/>
    <n v="0"/>
    <s v=""/>
    <s v="$0.010 Million and Lower Strategy"/>
    <m/>
    <m/>
    <m/>
    <m/>
    <s v=""/>
    <s v=""/>
    <m/>
    <s v=""/>
    <m/>
    <m/>
    <m/>
    <m/>
    <m/>
    <m/>
    <m/>
    <m/>
    <m/>
    <m/>
    <m/>
    <m/>
    <m/>
    <m/>
    <m/>
  </r>
  <r>
    <s v="Household 276"/>
    <x v="1"/>
    <m/>
    <m/>
    <m/>
    <m/>
    <m/>
    <s v=""/>
    <s v=""/>
    <s v=""/>
    <n v="0"/>
    <m/>
    <m/>
    <m/>
    <m/>
    <m/>
    <n v="0"/>
    <n v="0"/>
    <s v=""/>
    <s v="$0.010 Million and Lower Strategy"/>
    <m/>
    <m/>
    <m/>
    <m/>
    <s v=""/>
    <s v=""/>
    <m/>
    <s v=""/>
    <m/>
    <m/>
    <m/>
    <m/>
    <m/>
    <m/>
    <m/>
    <m/>
    <m/>
    <m/>
    <m/>
    <m/>
    <m/>
    <m/>
    <m/>
  </r>
  <r>
    <s v="Household 277"/>
    <x v="2"/>
    <m/>
    <m/>
    <m/>
    <m/>
    <m/>
    <s v=""/>
    <s v=""/>
    <s v=""/>
    <n v="0"/>
    <m/>
    <m/>
    <m/>
    <m/>
    <m/>
    <n v="0"/>
    <n v="0"/>
    <s v=""/>
    <s v="$0.010 Million and Lower Strategy"/>
    <m/>
    <m/>
    <m/>
    <m/>
    <s v=""/>
    <s v=""/>
    <m/>
    <s v=""/>
    <m/>
    <m/>
    <m/>
    <m/>
    <m/>
    <m/>
    <m/>
    <m/>
    <m/>
    <m/>
    <m/>
    <m/>
    <m/>
    <m/>
    <m/>
  </r>
  <r>
    <s v="Household 278"/>
    <x v="1"/>
    <m/>
    <m/>
    <m/>
    <m/>
    <m/>
    <s v=""/>
    <s v=""/>
    <s v=""/>
    <n v="0"/>
    <m/>
    <m/>
    <m/>
    <m/>
    <m/>
    <n v="0"/>
    <n v="0"/>
    <s v=""/>
    <s v="$0.010 Million and Lower Strategy"/>
    <m/>
    <m/>
    <m/>
    <m/>
    <s v=""/>
    <s v=""/>
    <m/>
    <s v=""/>
    <m/>
    <m/>
    <m/>
    <m/>
    <m/>
    <m/>
    <m/>
    <m/>
    <m/>
    <m/>
    <m/>
    <m/>
    <m/>
    <m/>
    <m/>
  </r>
  <r>
    <s v="Household 279"/>
    <x v="2"/>
    <m/>
    <m/>
    <m/>
    <m/>
    <m/>
    <s v=""/>
    <s v=""/>
    <s v=""/>
    <n v="0"/>
    <m/>
    <m/>
    <m/>
    <m/>
    <m/>
    <n v="0"/>
    <n v="0"/>
    <s v=""/>
    <s v="$0.010 Million and Lower Strategy"/>
    <m/>
    <m/>
    <m/>
    <m/>
    <s v=""/>
    <s v=""/>
    <m/>
    <s v=""/>
    <m/>
    <m/>
    <m/>
    <m/>
    <m/>
    <m/>
    <m/>
    <m/>
    <m/>
    <m/>
    <m/>
    <m/>
    <m/>
    <m/>
    <m/>
  </r>
  <r>
    <s v="Household 280"/>
    <x v="0"/>
    <m/>
    <m/>
    <m/>
    <m/>
    <m/>
    <s v=""/>
    <s v=""/>
    <s v=""/>
    <n v="0"/>
    <m/>
    <m/>
    <m/>
    <m/>
    <m/>
    <n v="0"/>
    <n v="0"/>
    <s v=""/>
    <s v="$0.010 Million and Lower Strategy"/>
    <m/>
    <m/>
    <m/>
    <m/>
    <s v=""/>
    <s v=""/>
    <m/>
    <s v=""/>
    <m/>
    <m/>
    <m/>
    <m/>
    <m/>
    <m/>
    <m/>
    <m/>
    <m/>
    <m/>
    <m/>
    <m/>
    <m/>
    <m/>
    <m/>
  </r>
  <r>
    <s v="Household 281"/>
    <x v="1"/>
    <m/>
    <m/>
    <m/>
    <m/>
    <m/>
    <s v=""/>
    <s v=""/>
    <s v=""/>
    <n v="0"/>
    <m/>
    <m/>
    <m/>
    <m/>
    <m/>
    <n v="0"/>
    <n v="0"/>
    <s v=""/>
    <s v="$0.010 Million and Lower Strategy"/>
    <m/>
    <m/>
    <m/>
    <m/>
    <s v=""/>
    <s v=""/>
    <m/>
    <s v=""/>
    <m/>
    <m/>
    <m/>
    <m/>
    <m/>
    <m/>
    <m/>
    <m/>
    <m/>
    <m/>
    <m/>
    <m/>
    <m/>
    <m/>
    <m/>
  </r>
  <r>
    <s v="Household 282"/>
    <x v="1"/>
    <m/>
    <m/>
    <m/>
    <m/>
    <m/>
    <s v=""/>
    <s v=""/>
    <s v=""/>
    <n v="0"/>
    <m/>
    <m/>
    <m/>
    <m/>
    <m/>
    <n v="0"/>
    <n v="0"/>
    <s v=""/>
    <s v="$0.010 Million and Lower Strategy"/>
    <m/>
    <m/>
    <m/>
    <m/>
    <s v=""/>
    <s v=""/>
    <m/>
    <s v=""/>
    <m/>
    <m/>
    <m/>
    <m/>
    <m/>
    <m/>
    <m/>
    <m/>
    <m/>
    <m/>
    <m/>
    <m/>
    <m/>
    <m/>
    <m/>
  </r>
  <r>
    <s v="Household 283"/>
    <x v="2"/>
    <m/>
    <m/>
    <m/>
    <m/>
    <m/>
    <s v=""/>
    <s v=""/>
    <s v=""/>
    <n v="0"/>
    <m/>
    <m/>
    <m/>
    <m/>
    <m/>
    <n v="0"/>
    <n v="0"/>
    <s v=""/>
    <s v="$0.010 Million and Lower Strategy"/>
    <m/>
    <m/>
    <m/>
    <m/>
    <s v=""/>
    <s v=""/>
    <m/>
    <s v=""/>
    <m/>
    <m/>
    <m/>
    <m/>
    <m/>
    <m/>
    <m/>
    <m/>
    <m/>
    <m/>
    <m/>
    <m/>
    <m/>
    <m/>
    <m/>
  </r>
  <r>
    <s v="Household 284"/>
    <x v="0"/>
    <m/>
    <m/>
    <m/>
    <m/>
    <m/>
    <s v=""/>
    <s v=""/>
    <s v=""/>
    <n v="0"/>
    <m/>
    <m/>
    <m/>
    <m/>
    <m/>
    <n v="0"/>
    <n v="0"/>
    <s v=""/>
    <s v="$0.010 Million and Lower Strategy"/>
    <m/>
    <m/>
    <m/>
    <m/>
    <s v=""/>
    <s v=""/>
    <m/>
    <s v=""/>
    <m/>
    <m/>
    <m/>
    <m/>
    <m/>
    <m/>
    <m/>
    <m/>
    <m/>
    <m/>
    <m/>
    <m/>
    <m/>
    <m/>
    <m/>
  </r>
  <r>
    <s v="Household 285"/>
    <x v="0"/>
    <m/>
    <m/>
    <m/>
    <m/>
    <m/>
    <s v=""/>
    <s v=""/>
    <s v=""/>
    <n v="0"/>
    <m/>
    <m/>
    <m/>
    <m/>
    <m/>
    <n v="0"/>
    <n v="0"/>
    <s v=""/>
    <s v="$0.010 Million and Lower Strategy"/>
    <m/>
    <m/>
    <m/>
    <m/>
    <s v=""/>
    <s v=""/>
    <m/>
    <s v=""/>
    <m/>
    <m/>
    <m/>
    <m/>
    <m/>
    <m/>
    <m/>
    <m/>
    <m/>
    <m/>
    <m/>
    <m/>
    <m/>
    <m/>
    <m/>
  </r>
  <r>
    <s v="Household 286"/>
    <x v="1"/>
    <m/>
    <m/>
    <m/>
    <m/>
    <m/>
    <s v=""/>
    <s v=""/>
    <s v=""/>
    <n v="0"/>
    <m/>
    <m/>
    <m/>
    <m/>
    <m/>
    <n v="0"/>
    <n v="0"/>
    <s v=""/>
    <s v="$0.010 Million and Lower Strategy"/>
    <m/>
    <m/>
    <m/>
    <m/>
    <s v=""/>
    <s v=""/>
    <m/>
    <s v=""/>
    <m/>
    <m/>
    <m/>
    <m/>
    <m/>
    <m/>
    <m/>
    <m/>
    <m/>
    <m/>
    <m/>
    <m/>
    <m/>
    <m/>
    <m/>
  </r>
  <r>
    <s v="Household 287"/>
    <x v="1"/>
    <m/>
    <m/>
    <m/>
    <m/>
    <m/>
    <s v=""/>
    <s v=""/>
    <s v=""/>
    <n v="0"/>
    <m/>
    <m/>
    <m/>
    <m/>
    <m/>
    <n v="0"/>
    <n v="0"/>
    <s v=""/>
    <s v="$0.010 Million and Lower Strategy"/>
    <m/>
    <m/>
    <m/>
    <m/>
    <s v=""/>
    <s v=""/>
    <m/>
    <s v=""/>
    <m/>
    <m/>
    <m/>
    <m/>
    <m/>
    <m/>
    <m/>
    <m/>
    <m/>
    <m/>
    <m/>
    <m/>
    <m/>
    <m/>
    <m/>
  </r>
  <r>
    <s v="Household 288"/>
    <x v="1"/>
    <m/>
    <m/>
    <m/>
    <m/>
    <m/>
    <s v=""/>
    <s v=""/>
    <s v=""/>
    <n v="0"/>
    <m/>
    <m/>
    <m/>
    <m/>
    <m/>
    <n v="0"/>
    <n v="0"/>
    <s v=""/>
    <s v="$0.010 Million and Lower Strategy"/>
    <m/>
    <m/>
    <m/>
    <m/>
    <s v=""/>
    <s v=""/>
    <m/>
    <s v=""/>
    <m/>
    <m/>
    <m/>
    <m/>
    <m/>
    <m/>
    <m/>
    <m/>
    <m/>
    <m/>
    <m/>
    <m/>
    <m/>
    <m/>
    <m/>
  </r>
  <r>
    <s v="Household 289"/>
    <x v="2"/>
    <m/>
    <m/>
    <m/>
    <m/>
    <m/>
    <s v=""/>
    <s v=""/>
    <s v=""/>
    <n v="0"/>
    <m/>
    <m/>
    <m/>
    <m/>
    <m/>
    <n v="0"/>
    <n v="0"/>
    <s v=""/>
    <s v="$0.010 Million and Lower Strategy"/>
    <m/>
    <m/>
    <m/>
    <m/>
    <s v=""/>
    <s v=""/>
    <m/>
    <s v=""/>
    <m/>
    <m/>
    <m/>
    <m/>
    <m/>
    <m/>
    <m/>
    <m/>
    <m/>
    <m/>
    <m/>
    <m/>
    <m/>
    <m/>
    <m/>
  </r>
  <r>
    <s v="Household 290"/>
    <x v="1"/>
    <m/>
    <m/>
    <m/>
    <m/>
    <m/>
    <s v=""/>
    <s v=""/>
    <s v=""/>
    <n v="0"/>
    <m/>
    <m/>
    <m/>
    <m/>
    <m/>
    <n v="0"/>
    <n v="0"/>
    <s v=""/>
    <s v="$0.010 Million and Lower Strategy"/>
    <m/>
    <m/>
    <m/>
    <m/>
    <s v=""/>
    <s v=""/>
    <m/>
    <s v=""/>
    <m/>
    <m/>
    <m/>
    <m/>
    <m/>
    <m/>
    <m/>
    <m/>
    <m/>
    <m/>
    <m/>
    <m/>
    <m/>
    <m/>
    <m/>
  </r>
  <r>
    <s v="Household 291"/>
    <x v="0"/>
    <m/>
    <m/>
    <m/>
    <m/>
    <m/>
    <s v=""/>
    <s v=""/>
    <s v=""/>
    <n v="0"/>
    <m/>
    <m/>
    <m/>
    <m/>
    <m/>
    <n v="0"/>
    <n v="0"/>
    <s v=""/>
    <s v="$0.010 Million and Lower Strategy"/>
    <m/>
    <m/>
    <m/>
    <m/>
    <s v=""/>
    <s v=""/>
    <m/>
    <s v=""/>
    <m/>
    <m/>
    <m/>
    <m/>
    <m/>
    <m/>
    <m/>
    <m/>
    <m/>
    <m/>
    <m/>
    <m/>
    <m/>
    <m/>
    <m/>
  </r>
  <r>
    <s v="Household 292"/>
    <x v="1"/>
    <m/>
    <m/>
    <m/>
    <m/>
    <m/>
    <s v=""/>
    <s v=""/>
    <s v=""/>
    <n v="0"/>
    <m/>
    <m/>
    <m/>
    <m/>
    <m/>
    <n v="0"/>
    <n v="0"/>
    <s v=""/>
    <s v="$0.010 Million and Lower Strategy"/>
    <m/>
    <m/>
    <m/>
    <m/>
    <s v=""/>
    <s v=""/>
    <m/>
    <s v=""/>
    <m/>
    <m/>
    <m/>
    <m/>
    <m/>
    <m/>
    <m/>
    <m/>
    <m/>
    <m/>
    <m/>
    <m/>
    <m/>
    <m/>
    <m/>
  </r>
  <r>
    <s v="Household 293"/>
    <x v="1"/>
    <m/>
    <m/>
    <m/>
    <m/>
    <m/>
    <s v=""/>
    <s v=""/>
    <s v=""/>
    <n v="0"/>
    <m/>
    <m/>
    <m/>
    <m/>
    <m/>
    <n v="0"/>
    <n v="0"/>
    <s v=""/>
    <s v="$0.010 Million and Lower Strategy"/>
    <m/>
    <m/>
    <m/>
    <m/>
    <s v=""/>
    <s v=""/>
    <m/>
    <s v=""/>
    <m/>
    <m/>
    <m/>
    <m/>
    <m/>
    <m/>
    <m/>
    <m/>
    <m/>
    <m/>
    <m/>
    <m/>
    <m/>
    <m/>
    <m/>
  </r>
  <r>
    <s v="Household 294"/>
    <x v="2"/>
    <m/>
    <m/>
    <m/>
    <m/>
    <m/>
    <s v=""/>
    <s v=""/>
    <s v=""/>
    <n v="0"/>
    <m/>
    <m/>
    <m/>
    <m/>
    <m/>
    <n v="0"/>
    <n v="0"/>
    <s v=""/>
    <s v="$0.010 Million and Lower Strategy"/>
    <m/>
    <m/>
    <m/>
    <m/>
    <s v=""/>
    <s v=""/>
    <m/>
    <s v=""/>
    <m/>
    <m/>
    <m/>
    <m/>
    <m/>
    <m/>
    <m/>
    <m/>
    <m/>
    <m/>
    <m/>
    <m/>
    <m/>
    <m/>
    <m/>
  </r>
  <r>
    <s v="Household 295"/>
    <x v="0"/>
    <m/>
    <m/>
    <m/>
    <m/>
    <m/>
    <s v=""/>
    <s v=""/>
    <s v=""/>
    <n v="0"/>
    <m/>
    <m/>
    <m/>
    <m/>
    <m/>
    <n v="0"/>
    <n v="0"/>
    <s v=""/>
    <s v="$0.010 Million and Lower Strategy"/>
    <m/>
    <m/>
    <m/>
    <m/>
    <s v=""/>
    <s v=""/>
    <m/>
    <s v=""/>
    <m/>
    <m/>
    <m/>
    <m/>
    <m/>
    <m/>
    <m/>
    <m/>
    <m/>
    <m/>
    <m/>
    <m/>
    <m/>
    <m/>
    <m/>
  </r>
  <r>
    <s v="Household 296"/>
    <x v="1"/>
    <m/>
    <m/>
    <m/>
    <m/>
    <m/>
    <s v=""/>
    <s v=""/>
    <s v=""/>
    <n v="0"/>
    <m/>
    <m/>
    <m/>
    <m/>
    <m/>
    <n v="0"/>
    <n v="0"/>
    <s v=""/>
    <s v="$0.010 Million and Lower Strategy"/>
    <m/>
    <m/>
    <m/>
    <m/>
    <s v=""/>
    <s v=""/>
    <m/>
    <s v=""/>
    <m/>
    <m/>
    <m/>
    <m/>
    <m/>
    <m/>
    <m/>
    <m/>
    <m/>
    <m/>
    <m/>
    <m/>
    <m/>
    <m/>
    <m/>
  </r>
  <r>
    <s v="Household 297"/>
    <x v="1"/>
    <m/>
    <m/>
    <m/>
    <m/>
    <m/>
    <s v=""/>
    <s v=""/>
    <s v=""/>
    <n v="0"/>
    <m/>
    <m/>
    <m/>
    <m/>
    <m/>
    <n v="0"/>
    <n v="0"/>
    <s v=""/>
    <s v="$0.010 Million and Lower Strategy"/>
    <m/>
    <m/>
    <m/>
    <m/>
    <s v=""/>
    <s v=""/>
    <m/>
    <s v=""/>
    <m/>
    <m/>
    <m/>
    <m/>
    <m/>
    <m/>
    <m/>
    <m/>
    <m/>
    <m/>
    <m/>
    <m/>
    <m/>
    <m/>
    <m/>
  </r>
  <r>
    <s v="Household 298"/>
    <x v="1"/>
    <m/>
    <m/>
    <m/>
    <m/>
    <m/>
    <s v=""/>
    <s v=""/>
    <s v=""/>
    <n v="0"/>
    <m/>
    <m/>
    <m/>
    <m/>
    <m/>
    <n v="0"/>
    <n v="0"/>
    <s v=""/>
    <s v="$0.010 Million and Lower Strategy"/>
    <m/>
    <m/>
    <m/>
    <m/>
    <s v=""/>
    <s v=""/>
    <m/>
    <s v=""/>
    <m/>
    <m/>
    <m/>
    <m/>
    <m/>
    <m/>
    <m/>
    <m/>
    <m/>
    <m/>
    <m/>
    <m/>
    <m/>
    <m/>
    <m/>
  </r>
  <r>
    <s v="Household 299"/>
    <x v="0"/>
    <m/>
    <m/>
    <m/>
    <m/>
    <m/>
    <s v=""/>
    <s v=""/>
    <s v=""/>
    <n v="0"/>
    <m/>
    <m/>
    <m/>
    <m/>
    <m/>
    <n v="0"/>
    <n v="0"/>
    <s v=""/>
    <s v="$0.010 Million and Lower Strategy"/>
    <m/>
    <m/>
    <m/>
    <m/>
    <s v=""/>
    <s v=""/>
    <m/>
    <s v=""/>
    <m/>
    <m/>
    <m/>
    <m/>
    <m/>
    <m/>
    <m/>
    <m/>
    <m/>
    <m/>
    <m/>
    <m/>
    <m/>
    <m/>
    <m/>
  </r>
  <r>
    <s v="Household 300"/>
    <x v="1"/>
    <m/>
    <m/>
    <m/>
    <m/>
    <m/>
    <s v=""/>
    <s v=""/>
    <s v=""/>
    <n v="0"/>
    <m/>
    <m/>
    <m/>
    <m/>
    <m/>
    <n v="0"/>
    <n v="0"/>
    <s v=""/>
    <s v="$0.010 Million and Lower Strategy"/>
    <m/>
    <m/>
    <m/>
    <m/>
    <s v=""/>
    <s v=""/>
    <m/>
    <s v=""/>
    <m/>
    <m/>
    <m/>
    <m/>
    <m/>
    <m/>
    <m/>
    <m/>
    <m/>
    <m/>
    <m/>
    <m/>
    <m/>
    <m/>
    <m/>
  </r>
  <r>
    <s v="Household 301"/>
    <x v="1"/>
    <m/>
    <m/>
    <m/>
    <m/>
    <m/>
    <s v=""/>
    <s v=""/>
    <s v=""/>
    <n v="0"/>
    <m/>
    <m/>
    <m/>
    <m/>
    <m/>
    <n v="0"/>
    <n v="0"/>
    <s v=""/>
    <s v="$0.010 Million and Lower Strategy"/>
    <m/>
    <m/>
    <m/>
    <m/>
    <s v=""/>
    <s v=""/>
    <m/>
    <s v=""/>
    <m/>
    <m/>
    <m/>
    <m/>
    <m/>
    <m/>
    <m/>
    <m/>
    <m/>
    <m/>
    <m/>
    <m/>
    <m/>
    <m/>
    <m/>
  </r>
  <r>
    <s v="Household 302"/>
    <x v="0"/>
    <m/>
    <m/>
    <m/>
    <m/>
    <m/>
    <s v=""/>
    <s v=""/>
    <s v=""/>
    <n v="0"/>
    <m/>
    <m/>
    <m/>
    <m/>
    <m/>
    <n v="0"/>
    <n v="0"/>
    <s v=""/>
    <s v="$0.010 Million and Lower Strategy"/>
    <m/>
    <m/>
    <m/>
    <m/>
    <s v=""/>
    <s v=""/>
    <m/>
    <s v=""/>
    <m/>
    <m/>
    <m/>
    <m/>
    <m/>
    <m/>
    <m/>
    <m/>
    <m/>
    <m/>
    <m/>
    <m/>
    <m/>
    <m/>
    <m/>
  </r>
  <r>
    <s v="Household 303"/>
    <x v="0"/>
    <m/>
    <m/>
    <m/>
    <m/>
    <m/>
    <s v=""/>
    <s v=""/>
    <s v=""/>
    <n v="0"/>
    <m/>
    <m/>
    <m/>
    <m/>
    <m/>
    <n v="0"/>
    <n v="0"/>
    <s v=""/>
    <s v="$0.010 Million and Lower Strategy"/>
    <m/>
    <m/>
    <m/>
    <m/>
    <s v=""/>
    <s v=""/>
    <m/>
    <s v=""/>
    <m/>
    <m/>
    <m/>
    <m/>
    <m/>
    <m/>
    <m/>
    <m/>
    <m/>
    <m/>
    <m/>
    <m/>
    <m/>
    <m/>
    <m/>
  </r>
  <r>
    <s v="Household 304"/>
    <x v="0"/>
    <m/>
    <m/>
    <m/>
    <m/>
    <m/>
    <s v=""/>
    <s v=""/>
    <s v=""/>
    <n v="0"/>
    <m/>
    <m/>
    <m/>
    <m/>
    <m/>
    <n v="0"/>
    <n v="0"/>
    <s v=""/>
    <s v="$0.010 Million and Lower Strategy"/>
    <m/>
    <m/>
    <m/>
    <m/>
    <s v=""/>
    <s v=""/>
    <m/>
    <s v=""/>
    <m/>
    <m/>
    <m/>
    <m/>
    <m/>
    <m/>
    <m/>
    <m/>
    <m/>
    <m/>
    <m/>
    <m/>
    <m/>
    <m/>
    <m/>
  </r>
  <r>
    <s v="Household 305"/>
    <x v="1"/>
    <m/>
    <m/>
    <m/>
    <m/>
    <m/>
    <s v=""/>
    <s v=""/>
    <s v=""/>
    <n v="0"/>
    <m/>
    <m/>
    <m/>
    <m/>
    <m/>
    <n v="0"/>
    <n v="0"/>
    <s v=""/>
    <s v="$0.010 Million and Lower Strategy"/>
    <m/>
    <m/>
    <m/>
    <m/>
    <s v=""/>
    <s v=""/>
    <m/>
    <s v=""/>
    <m/>
    <m/>
    <m/>
    <m/>
    <m/>
    <m/>
    <m/>
    <m/>
    <m/>
    <m/>
    <m/>
    <m/>
    <m/>
    <m/>
    <m/>
  </r>
  <r>
    <s v="Household 306"/>
    <x v="2"/>
    <m/>
    <m/>
    <m/>
    <m/>
    <m/>
    <s v=""/>
    <s v=""/>
    <s v=""/>
    <n v="0"/>
    <m/>
    <m/>
    <m/>
    <m/>
    <m/>
    <n v="0"/>
    <n v="0"/>
    <s v=""/>
    <s v="$0.010 Million and Lower Strategy"/>
    <m/>
    <m/>
    <m/>
    <m/>
    <s v=""/>
    <s v=""/>
    <m/>
    <s v=""/>
    <m/>
    <m/>
    <m/>
    <m/>
    <m/>
    <m/>
    <m/>
    <m/>
    <m/>
    <m/>
    <m/>
    <m/>
    <m/>
    <m/>
    <m/>
  </r>
  <r>
    <s v="Household 307"/>
    <x v="1"/>
    <m/>
    <m/>
    <m/>
    <m/>
    <m/>
    <s v=""/>
    <s v=""/>
    <s v=""/>
    <n v="0"/>
    <m/>
    <m/>
    <m/>
    <m/>
    <m/>
    <n v="0"/>
    <n v="0"/>
    <s v=""/>
    <s v="$0.010 Million and Lower Strategy"/>
    <m/>
    <m/>
    <m/>
    <m/>
    <s v=""/>
    <s v=""/>
    <m/>
    <s v=""/>
    <m/>
    <m/>
    <m/>
    <m/>
    <m/>
    <m/>
    <m/>
    <m/>
    <m/>
    <m/>
    <m/>
    <m/>
    <m/>
    <m/>
    <m/>
  </r>
  <r>
    <s v="Household 308"/>
    <x v="1"/>
    <m/>
    <m/>
    <m/>
    <m/>
    <m/>
    <s v=""/>
    <s v=""/>
    <s v=""/>
    <n v="0"/>
    <m/>
    <m/>
    <m/>
    <m/>
    <m/>
    <n v="0"/>
    <n v="0"/>
    <s v=""/>
    <s v="$0.010 Million and Lower Strategy"/>
    <m/>
    <m/>
    <m/>
    <m/>
    <s v=""/>
    <s v=""/>
    <m/>
    <s v=""/>
    <m/>
    <m/>
    <m/>
    <m/>
    <m/>
    <m/>
    <m/>
    <m/>
    <m/>
    <m/>
    <m/>
    <m/>
    <m/>
    <m/>
    <m/>
  </r>
  <r>
    <s v="Household 309"/>
    <x v="0"/>
    <m/>
    <m/>
    <m/>
    <m/>
    <m/>
    <s v=""/>
    <s v=""/>
    <s v=""/>
    <n v="0"/>
    <m/>
    <m/>
    <m/>
    <m/>
    <m/>
    <n v="0"/>
    <n v="0"/>
    <s v=""/>
    <s v="$0.010 Million and Lower Strategy"/>
    <m/>
    <m/>
    <m/>
    <m/>
    <s v=""/>
    <s v=""/>
    <m/>
    <s v=""/>
    <m/>
    <m/>
    <m/>
    <m/>
    <m/>
    <m/>
    <m/>
    <m/>
    <m/>
    <m/>
    <m/>
    <m/>
    <m/>
    <m/>
    <m/>
  </r>
  <r>
    <s v="Household 310"/>
    <x v="1"/>
    <m/>
    <m/>
    <m/>
    <m/>
    <m/>
    <s v=""/>
    <s v=""/>
    <s v=""/>
    <n v="0"/>
    <m/>
    <m/>
    <m/>
    <m/>
    <m/>
    <n v="0"/>
    <n v="0"/>
    <s v=""/>
    <s v="$0.010 Million and Lower Strategy"/>
    <m/>
    <m/>
    <m/>
    <m/>
    <s v=""/>
    <s v=""/>
    <m/>
    <s v=""/>
    <m/>
    <m/>
    <m/>
    <m/>
    <m/>
    <m/>
    <m/>
    <m/>
    <m/>
    <m/>
    <m/>
    <m/>
    <m/>
    <m/>
    <m/>
  </r>
  <r>
    <s v="Household 311"/>
    <x v="1"/>
    <m/>
    <m/>
    <m/>
    <m/>
    <m/>
    <s v=""/>
    <s v=""/>
    <s v=""/>
    <n v="0"/>
    <m/>
    <m/>
    <m/>
    <m/>
    <m/>
    <n v="0"/>
    <n v="0"/>
    <s v=""/>
    <s v="$0.010 Million and Lower Strategy"/>
    <m/>
    <m/>
    <m/>
    <m/>
    <s v=""/>
    <s v=""/>
    <m/>
    <s v=""/>
    <m/>
    <m/>
    <m/>
    <m/>
    <m/>
    <m/>
    <m/>
    <m/>
    <m/>
    <m/>
    <m/>
    <m/>
    <m/>
    <m/>
    <m/>
  </r>
  <r>
    <s v="Household 312"/>
    <x v="2"/>
    <m/>
    <m/>
    <m/>
    <m/>
    <m/>
    <s v=""/>
    <s v=""/>
    <s v=""/>
    <n v="0"/>
    <m/>
    <m/>
    <m/>
    <m/>
    <m/>
    <n v="0"/>
    <n v="0"/>
    <s v=""/>
    <s v="$0.010 Million and Lower Strategy"/>
    <m/>
    <m/>
    <m/>
    <m/>
    <s v=""/>
    <s v=""/>
    <m/>
    <s v=""/>
    <m/>
    <m/>
    <m/>
    <m/>
    <m/>
    <m/>
    <m/>
    <m/>
    <m/>
    <m/>
    <m/>
    <m/>
    <m/>
    <m/>
    <m/>
  </r>
  <r>
    <s v="Household 313"/>
    <x v="0"/>
    <m/>
    <m/>
    <m/>
    <m/>
    <m/>
    <s v=""/>
    <s v=""/>
    <s v=""/>
    <n v="0"/>
    <m/>
    <m/>
    <m/>
    <m/>
    <m/>
    <n v="0"/>
    <n v="0"/>
    <s v=""/>
    <s v="$0.010 Million and Lower Strategy"/>
    <m/>
    <m/>
    <m/>
    <m/>
    <s v=""/>
    <s v=""/>
    <m/>
    <s v=""/>
    <m/>
    <m/>
    <m/>
    <m/>
    <m/>
    <m/>
    <m/>
    <m/>
    <m/>
    <m/>
    <m/>
    <m/>
    <m/>
    <m/>
    <m/>
  </r>
  <r>
    <s v="Household 314"/>
    <x v="0"/>
    <m/>
    <m/>
    <m/>
    <m/>
    <m/>
    <s v=""/>
    <s v=""/>
    <s v=""/>
    <n v="0"/>
    <m/>
    <m/>
    <m/>
    <m/>
    <m/>
    <n v="0"/>
    <n v="0"/>
    <s v=""/>
    <s v="$0.010 Million and Lower Strategy"/>
    <m/>
    <m/>
    <m/>
    <m/>
    <s v=""/>
    <s v=""/>
    <m/>
    <s v=""/>
    <m/>
    <m/>
    <m/>
    <m/>
    <m/>
    <m/>
    <m/>
    <m/>
    <m/>
    <m/>
    <m/>
    <m/>
    <m/>
    <m/>
    <m/>
  </r>
  <r>
    <s v="Household 315"/>
    <x v="1"/>
    <m/>
    <m/>
    <m/>
    <m/>
    <m/>
    <s v=""/>
    <s v=""/>
    <s v=""/>
    <n v="0"/>
    <m/>
    <m/>
    <m/>
    <m/>
    <m/>
    <n v="0"/>
    <n v="0"/>
    <s v=""/>
    <s v="$0.010 Million and Lower Strategy"/>
    <m/>
    <m/>
    <m/>
    <m/>
    <s v=""/>
    <s v=""/>
    <m/>
    <s v=""/>
    <m/>
    <m/>
    <m/>
    <m/>
    <m/>
    <m/>
    <m/>
    <m/>
    <m/>
    <m/>
    <m/>
    <m/>
    <m/>
    <m/>
    <m/>
  </r>
  <r>
    <s v="Household 316"/>
    <x v="1"/>
    <m/>
    <m/>
    <m/>
    <m/>
    <m/>
    <s v=""/>
    <s v=""/>
    <s v=""/>
    <n v="0"/>
    <m/>
    <m/>
    <m/>
    <m/>
    <m/>
    <n v="0"/>
    <n v="0"/>
    <s v=""/>
    <s v="$0.010 Million and Lower Strategy"/>
    <m/>
    <m/>
    <m/>
    <m/>
    <s v=""/>
    <s v=""/>
    <m/>
    <s v=""/>
    <m/>
    <m/>
    <m/>
    <m/>
    <m/>
    <m/>
    <m/>
    <m/>
    <m/>
    <m/>
    <m/>
    <m/>
    <m/>
    <m/>
    <m/>
  </r>
  <r>
    <s v="Household 317"/>
    <x v="0"/>
    <m/>
    <m/>
    <m/>
    <m/>
    <m/>
    <s v=""/>
    <s v=""/>
    <s v=""/>
    <n v="0"/>
    <m/>
    <m/>
    <m/>
    <m/>
    <m/>
    <n v="0"/>
    <n v="0"/>
    <s v=""/>
    <s v="$0.010 Million and Lower Strategy"/>
    <m/>
    <m/>
    <m/>
    <m/>
    <s v=""/>
    <s v=""/>
    <m/>
    <s v=""/>
    <m/>
    <m/>
    <m/>
    <m/>
    <m/>
    <m/>
    <m/>
    <m/>
    <m/>
    <m/>
    <m/>
    <m/>
    <m/>
    <m/>
    <m/>
  </r>
  <r>
    <s v="Household 318"/>
    <x v="2"/>
    <m/>
    <m/>
    <m/>
    <m/>
    <m/>
    <s v=""/>
    <s v=""/>
    <s v=""/>
    <n v="0"/>
    <m/>
    <m/>
    <m/>
    <m/>
    <m/>
    <n v="0"/>
    <n v="0"/>
    <s v=""/>
    <s v="$0.010 Million and Lower Strategy"/>
    <m/>
    <m/>
    <m/>
    <m/>
    <s v=""/>
    <s v=""/>
    <m/>
    <s v=""/>
    <m/>
    <m/>
    <m/>
    <m/>
    <m/>
    <m/>
    <m/>
    <m/>
    <m/>
    <m/>
    <m/>
    <m/>
    <m/>
    <m/>
    <m/>
  </r>
  <r>
    <s v="Household 319"/>
    <x v="0"/>
    <m/>
    <m/>
    <m/>
    <m/>
    <m/>
    <s v=""/>
    <s v=""/>
    <s v=""/>
    <n v="0"/>
    <m/>
    <m/>
    <m/>
    <m/>
    <m/>
    <n v="0"/>
    <n v="0"/>
    <s v=""/>
    <s v="$0.010 Million and Lower Strategy"/>
    <m/>
    <m/>
    <m/>
    <m/>
    <s v=""/>
    <s v=""/>
    <m/>
    <s v=""/>
    <m/>
    <m/>
    <m/>
    <m/>
    <m/>
    <m/>
    <m/>
    <m/>
    <m/>
    <m/>
    <m/>
    <m/>
    <m/>
    <m/>
    <m/>
  </r>
  <r>
    <s v="Household 320"/>
    <x v="2"/>
    <m/>
    <m/>
    <m/>
    <m/>
    <m/>
    <s v=""/>
    <s v=""/>
    <s v=""/>
    <n v="0"/>
    <m/>
    <m/>
    <m/>
    <m/>
    <m/>
    <n v="0"/>
    <n v="0"/>
    <s v=""/>
    <s v="$0.010 Million and Lower Strategy"/>
    <m/>
    <m/>
    <m/>
    <m/>
    <s v=""/>
    <s v=""/>
    <m/>
    <s v=""/>
    <m/>
    <m/>
    <m/>
    <m/>
    <m/>
    <m/>
    <m/>
    <m/>
    <m/>
    <m/>
    <m/>
    <m/>
    <m/>
    <m/>
    <m/>
  </r>
  <r>
    <s v="Household 321"/>
    <x v="2"/>
    <m/>
    <m/>
    <m/>
    <m/>
    <m/>
    <s v=""/>
    <s v=""/>
    <s v=""/>
    <n v="0"/>
    <m/>
    <m/>
    <m/>
    <m/>
    <m/>
    <n v="0"/>
    <n v="0"/>
    <s v=""/>
    <s v="$0.010 Million and Lower Strategy"/>
    <m/>
    <m/>
    <m/>
    <m/>
    <s v=""/>
    <s v=""/>
    <m/>
    <s v=""/>
    <m/>
    <m/>
    <m/>
    <m/>
    <m/>
    <m/>
    <m/>
    <m/>
    <m/>
    <m/>
    <m/>
    <m/>
    <m/>
    <m/>
    <m/>
  </r>
  <r>
    <s v="Household 322"/>
    <x v="0"/>
    <m/>
    <m/>
    <m/>
    <m/>
    <m/>
    <s v=""/>
    <s v=""/>
    <s v=""/>
    <n v="0"/>
    <m/>
    <m/>
    <m/>
    <m/>
    <m/>
    <n v="0"/>
    <n v="0"/>
    <s v=""/>
    <s v="$0.010 Million and Lower Strategy"/>
    <m/>
    <m/>
    <m/>
    <m/>
    <s v=""/>
    <s v=""/>
    <m/>
    <s v=""/>
    <m/>
    <m/>
    <m/>
    <m/>
    <m/>
    <m/>
    <m/>
    <m/>
    <m/>
    <m/>
    <m/>
    <m/>
    <m/>
    <m/>
    <m/>
  </r>
  <r>
    <s v="Household 323"/>
    <x v="0"/>
    <m/>
    <m/>
    <m/>
    <m/>
    <m/>
    <s v=""/>
    <s v=""/>
    <s v=""/>
    <n v="0"/>
    <m/>
    <m/>
    <m/>
    <m/>
    <m/>
    <n v="0"/>
    <n v="0"/>
    <s v=""/>
    <s v="$0.010 Million and Lower Strategy"/>
    <m/>
    <m/>
    <m/>
    <m/>
    <s v=""/>
    <s v=""/>
    <m/>
    <s v=""/>
    <m/>
    <m/>
    <m/>
    <m/>
    <m/>
    <m/>
    <m/>
    <m/>
    <m/>
    <m/>
    <m/>
    <m/>
    <m/>
    <m/>
    <m/>
  </r>
  <r>
    <s v="Household 324"/>
    <x v="1"/>
    <m/>
    <m/>
    <m/>
    <m/>
    <m/>
    <s v=""/>
    <s v=""/>
    <s v=""/>
    <n v="0"/>
    <m/>
    <m/>
    <m/>
    <m/>
    <m/>
    <n v="0"/>
    <n v="0"/>
    <s v=""/>
    <s v="$0.010 Million and Lower Strategy"/>
    <m/>
    <m/>
    <m/>
    <m/>
    <s v=""/>
    <s v=""/>
    <m/>
    <s v=""/>
    <m/>
    <m/>
    <m/>
    <m/>
    <m/>
    <m/>
    <m/>
    <m/>
    <m/>
    <m/>
    <m/>
    <m/>
    <m/>
    <m/>
    <m/>
  </r>
  <r>
    <s v="Household 325"/>
    <x v="1"/>
    <m/>
    <m/>
    <m/>
    <m/>
    <m/>
    <s v=""/>
    <s v=""/>
    <s v=""/>
    <n v="0"/>
    <m/>
    <m/>
    <m/>
    <m/>
    <m/>
    <n v="0"/>
    <n v="0"/>
    <s v=""/>
    <s v="$0.010 Million and Lower Strategy"/>
    <m/>
    <m/>
    <m/>
    <m/>
    <s v=""/>
    <s v=""/>
    <m/>
    <s v=""/>
    <m/>
    <m/>
    <m/>
    <m/>
    <m/>
    <m/>
    <m/>
    <m/>
    <m/>
    <m/>
    <m/>
    <m/>
    <m/>
    <m/>
    <m/>
  </r>
  <r>
    <s v="Household 326"/>
    <x v="1"/>
    <m/>
    <m/>
    <m/>
    <m/>
    <m/>
    <s v=""/>
    <s v=""/>
    <s v=""/>
    <n v="0"/>
    <m/>
    <m/>
    <m/>
    <m/>
    <m/>
    <n v="0"/>
    <n v="0"/>
    <s v=""/>
    <s v="$0.010 Million and Lower Strategy"/>
    <m/>
    <m/>
    <m/>
    <m/>
    <s v=""/>
    <s v=""/>
    <m/>
    <s v=""/>
    <m/>
    <m/>
    <m/>
    <m/>
    <m/>
    <m/>
    <m/>
    <m/>
    <m/>
    <m/>
    <m/>
    <m/>
    <m/>
    <m/>
    <m/>
  </r>
  <r>
    <s v="Household 327"/>
    <x v="1"/>
    <m/>
    <m/>
    <m/>
    <m/>
    <m/>
    <s v=""/>
    <s v=""/>
    <s v=""/>
    <n v="0"/>
    <m/>
    <m/>
    <m/>
    <m/>
    <m/>
    <n v="0"/>
    <n v="0"/>
    <s v=""/>
    <s v="$0.010 Million and Lower Strategy"/>
    <m/>
    <m/>
    <m/>
    <m/>
    <s v=""/>
    <s v=""/>
    <m/>
    <s v=""/>
    <m/>
    <m/>
    <m/>
    <m/>
    <m/>
    <m/>
    <m/>
    <m/>
    <m/>
    <m/>
    <m/>
    <m/>
    <m/>
    <m/>
    <m/>
  </r>
  <r>
    <s v="Household 328"/>
    <x v="1"/>
    <m/>
    <m/>
    <m/>
    <m/>
    <m/>
    <s v=""/>
    <s v=""/>
    <s v=""/>
    <n v="0"/>
    <m/>
    <m/>
    <m/>
    <m/>
    <m/>
    <n v="0"/>
    <n v="0"/>
    <s v=""/>
    <s v="$0.010 Million and Lower Strategy"/>
    <m/>
    <m/>
    <m/>
    <m/>
    <s v=""/>
    <s v=""/>
    <m/>
    <s v=""/>
    <m/>
    <m/>
    <m/>
    <m/>
    <m/>
    <m/>
    <m/>
    <m/>
    <m/>
    <m/>
    <m/>
    <m/>
    <m/>
    <m/>
    <m/>
  </r>
  <r>
    <s v="Household 329"/>
    <x v="2"/>
    <m/>
    <m/>
    <m/>
    <m/>
    <m/>
    <s v=""/>
    <s v=""/>
    <s v=""/>
    <n v="0"/>
    <m/>
    <m/>
    <m/>
    <m/>
    <m/>
    <n v="0"/>
    <n v="0"/>
    <s v=""/>
    <s v="$0.010 Million and Lower Strategy"/>
    <m/>
    <m/>
    <m/>
    <m/>
    <s v=""/>
    <s v=""/>
    <m/>
    <s v=""/>
    <m/>
    <m/>
    <m/>
    <m/>
    <m/>
    <m/>
    <m/>
    <m/>
    <m/>
    <m/>
    <m/>
    <m/>
    <m/>
    <m/>
    <m/>
  </r>
  <r>
    <s v="Household 330"/>
    <x v="2"/>
    <m/>
    <m/>
    <m/>
    <m/>
    <m/>
    <s v=""/>
    <s v=""/>
    <s v=""/>
    <n v="0"/>
    <m/>
    <m/>
    <m/>
    <m/>
    <m/>
    <n v="0"/>
    <n v="0"/>
    <s v=""/>
    <s v="$0.010 Million and Lower Strategy"/>
    <m/>
    <m/>
    <m/>
    <m/>
    <s v=""/>
    <s v=""/>
    <m/>
    <s v=""/>
    <m/>
    <m/>
    <m/>
    <m/>
    <m/>
    <m/>
    <m/>
    <m/>
    <m/>
    <m/>
    <m/>
    <m/>
    <m/>
    <m/>
    <m/>
  </r>
  <r>
    <s v="Household 331"/>
    <x v="1"/>
    <m/>
    <m/>
    <m/>
    <m/>
    <m/>
    <s v=""/>
    <s v=""/>
    <s v=""/>
    <n v="0"/>
    <m/>
    <m/>
    <m/>
    <m/>
    <m/>
    <n v="0"/>
    <n v="0"/>
    <s v=""/>
    <s v="$0.010 Million and Lower Strategy"/>
    <m/>
    <m/>
    <m/>
    <m/>
    <s v=""/>
    <s v=""/>
    <m/>
    <s v=""/>
    <m/>
    <m/>
    <m/>
    <m/>
    <m/>
    <m/>
    <m/>
    <m/>
    <m/>
    <m/>
    <m/>
    <m/>
    <m/>
    <m/>
    <m/>
  </r>
  <r>
    <s v="Household 332"/>
    <x v="1"/>
    <m/>
    <m/>
    <m/>
    <m/>
    <m/>
    <s v=""/>
    <s v=""/>
    <s v=""/>
    <n v="0"/>
    <m/>
    <m/>
    <m/>
    <m/>
    <m/>
    <n v="0"/>
    <n v="0"/>
    <s v=""/>
    <s v="$0.010 Million and Lower Strategy"/>
    <m/>
    <m/>
    <m/>
    <m/>
    <s v=""/>
    <s v=""/>
    <m/>
    <s v=""/>
    <m/>
    <m/>
    <m/>
    <m/>
    <m/>
    <m/>
    <m/>
    <m/>
    <m/>
    <m/>
    <m/>
    <m/>
    <m/>
    <m/>
    <m/>
  </r>
  <r>
    <s v="Household 333"/>
    <x v="1"/>
    <m/>
    <m/>
    <m/>
    <m/>
    <m/>
    <s v=""/>
    <s v=""/>
    <s v=""/>
    <n v="0"/>
    <m/>
    <m/>
    <m/>
    <m/>
    <m/>
    <n v="0"/>
    <n v="0"/>
    <s v=""/>
    <s v="$0.010 Million and Lower Strategy"/>
    <m/>
    <m/>
    <m/>
    <m/>
    <s v=""/>
    <s v=""/>
    <m/>
    <s v=""/>
    <m/>
    <m/>
    <m/>
    <m/>
    <m/>
    <m/>
    <m/>
    <m/>
    <m/>
    <m/>
    <m/>
    <m/>
    <m/>
    <m/>
    <m/>
  </r>
  <r>
    <s v="Household 334"/>
    <x v="2"/>
    <m/>
    <m/>
    <m/>
    <m/>
    <m/>
    <s v=""/>
    <s v=""/>
    <s v=""/>
    <n v="0"/>
    <m/>
    <m/>
    <m/>
    <m/>
    <m/>
    <n v="0"/>
    <n v="0"/>
    <s v=""/>
    <s v="$0.010 Million and Lower Strategy"/>
    <m/>
    <m/>
    <m/>
    <m/>
    <s v=""/>
    <s v=""/>
    <m/>
    <s v=""/>
    <m/>
    <m/>
    <m/>
    <m/>
    <m/>
    <m/>
    <m/>
    <m/>
    <m/>
    <m/>
    <m/>
    <m/>
    <m/>
    <m/>
    <m/>
  </r>
  <r>
    <s v="Household 335"/>
    <x v="2"/>
    <m/>
    <m/>
    <m/>
    <m/>
    <m/>
    <s v=""/>
    <s v=""/>
    <s v=""/>
    <n v="0"/>
    <m/>
    <m/>
    <m/>
    <m/>
    <m/>
    <n v="0"/>
    <n v="0"/>
    <s v=""/>
    <s v="$0.010 Million and Lower Strategy"/>
    <m/>
    <m/>
    <m/>
    <m/>
    <s v=""/>
    <s v=""/>
    <m/>
    <s v=""/>
    <m/>
    <m/>
    <m/>
    <m/>
    <m/>
    <m/>
    <m/>
    <m/>
    <m/>
    <m/>
    <m/>
    <m/>
    <m/>
    <m/>
    <m/>
  </r>
  <r>
    <s v="Household 336"/>
    <x v="0"/>
    <m/>
    <m/>
    <m/>
    <m/>
    <m/>
    <s v=""/>
    <s v=""/>
    <s v=""/>
    <n v="0"/>
    <m/>
    <m/>
    <m/>
    <m/>
    <m/>
    <n v="0"/>
    <n v="0"/>
    <s v=""/>
    <s v="$0.010 Million and Lower Strategy"/>
    <m/>
    <m/>
    <m/>
    <m/>
    <s v=""/>
    <s v=""/>
    <m/>
    <s v=""/>
    <m/>
    <m/>
    <m/>
    <m/>
    <m/>
    <m/>
    <m/>
    <m/>
    <m/>
    <m/>
    <m/>
    <m/>
    <m/>
    <m/>
    <m/>
  </r>
  <r>
    <s v="Household 337"/>
    <x v="1"/>
    <m/>
    <m/>
    <m/>
    <m/>
    <m/>
    <s v=""/>
    <s v=""/>
    <s v=""/>
    <n v="0"/>
    <m/>
    <m/>
    <m/>
    <m/>
    <m/>
    <n v="0"/>
    <n v="0"/>
    <s v=""/>
    <s v="$0.010 Million and Lower Strategy"/>
    <m/>
    <m/>
    <m/>
    <m/>
    <s v=""/>
    <s v=""/>
    <m/>
    <s v=""/>
    <m/>
    <m/>
    <m/>
    <m/>
    <m/>
    <m/>
    <m/>
    <m/>
    <m/>
    <m/>
    <m/>
    <m/>
    <m/>
    <m/>
    <m/>
  </r>
  <r>
    <s v="Household 338"/>
    <x v="2"/>
    <m/>
    <m/>
    <m/>
    <m/>
    <m/>
    <s v=""/>
    <s v=""/>
    <s v=""/>
    <n v="0"/>
    <m/>
    <m/>
    <m/>
    <m/>
    <m/>
    <n v="0"/>
    <n v="0"/>
    <s v=""/>
    <s v="$0.010 Million and Lower Strategy"/>
    <m/>
    <m/>
    <m/>
    <m/>
    <s v=""/>
    <s v=""/>
    <m/>
    <s v=""/>
    <m/>
    <m/>
    <m/>
    <m/>
    <m/>
    <m/>
    <m/>
    <m/>
    <m/>
    <m/>
    <m/>
    <m/>
    <m/>
    <m/>
    <m/>
  </r>
  <r>
    <s v="Household 339"/>
    <x v="2"/>
    <m/>
    <m/>
    <m/>
    <m/>
    <m/>
    <s v=""/>
    <s v=""/>
    <s v=""/>
    <n v="0"/>
    <m/>
    <m/>
    <m/>
    <m/>
    <m/>
    <n v="0"/>
    <n v="0"/>
    <s v=""/>
    <s v="$0.010 Million and Lower Strategy"/>
    <m/>
    <m/>
    <m/>
    <m/>
    <s v=""/>
    <s v=""/>
    <m/>
    <s v=""/>
    <m/>
    <m/>
    <m/>
    <m/>
    <m/>
    <m/>
    <m/>
    <m/>
    <m/>
    <m/>
    <m/>
    <m/>
    <m/>
    <m/>
    <m/>
  </r>
  <r>
    <s v="Household 340"/>
    <x v="1"/>
    <m/>
    <m/>
    <m/>
    <m/>
    <m/>
    <s v=""/>
    <s v=""/>
    <s v=""/>
    <n v="0"/>
    <m/>
    <m/>
    <m/>
    <m/>
    <m/>
    <n v="0"/>
    <n v="0"/>
    <s v=""/>
    <s v="$0.010 Million and Lower Strategy"/>
    <m/>
    <m/>
    <m/>
    <m/>
    <s v=""/>
    <s v=""/>
    <m/>
    <s v=""/>
    <m/>
    <m/>
    <m/>
    <m/>
    <m/>
    <m/>
    <m/>
    <m/>
    <m/>
    <m/>
    <m/>
    <m/>
    <m/>
    <m/>
    <m/>
  </r>
  <r>
    <s v="Household 341"/>
    <x v="0"/>
    <m/>
    <m/>
    <m/>
    <m/>
    <m/>
    <s v=""/>
    <s v=""/>
    <s v=""/>
    <n v="0"/>
    <m/>
    <m/>
    <m/>
    <m/>
    <m/>
    <n v="0"/>
    <n v="0"/>
    <s v=""/>
    <s v="$0.010 Million and Lower Strategy"/>
    <m/>
    <m/>
    <m/>
    <m/>
    <s v=""/>
    <s v=""/>
    <m/>
    <s v=""/>
    <m/>
    <m/>
    <m/>
    <m/>
    <m/>
    <m/>
    <m/>
    <m/>
    <m/>
    <m/>
    <m/>
    <m/>
    <m/>
    <m/>
    <m/>
  </r>
  <r>
    <s v="Household 342"/>
    <x v="1"/>
    <m/>
    <m/>
    <m/>
    <m/>
    <m/>
    <s v=""/>
    <s v=""/>
    <s v=""/>
    <n v="0"/>
    <m/>
    <m/>
    <m/>
    <m/>
    <m/>
    <n v="0"/>
    <n v="0"/>
    <s v=""/>
    <s v="$0.010 Million and Lower Strategy"/>
    <m/>
    <m/>
    <m/>
    <m/>
    <s v=""/>
    <s v=""/>
    <m/>
    <s v=""/>
    <m/>
    <m/>
    <m/>
    <m/>
    <m/>
    <m/>
    <m/>
    <m/>
    <m/>
    <m/>
    <m/>
    <m/>
    <m/>
    <m/>
    <m/>
  </r>
  <r>
    <s v="Household 343"/>
    <x v="1"/>
    <m/>
    <m/>
    <m/>
    <m/>
    <m/>
    <s v=""/>
    <s v=""/>
    <s v=""/>
    <n v="0"/>
    <m/>
    <m/>
    <m/>
    <m/>
    <m/>
    <n v="0"/>
    <n v="0"/>
    <s v=""/>
    <s v="$0.010 Million and Lower Strategy"/>
    <m/>
    <m/>
    <m/>
    <m/>
    <s v=""/>
    <s v=""/>
    <m/>
    <s v=""/>
    <m/>
    <m/>
    <m/>
    <m/>
    <m/>
    <m/>
    <m/>
    <m/>
    <m/>
    <m/>
    <m/>
    <m/>
    <m/>
    <m/>
    <m/>
  </r>
  <r>
    <s v="Household 344"/>
    <x v="1"/>
    <m/>
    <m/>
    <m/>
    <m/>
    <m/>
    <s v=""/>
    <s v=""/>
    <s v=""/>
    <n v="0"/>
    <m/>
    <m/>
    <m/>
    <m/>
    <m/>
    <n v="0"/>
    <n v="0"/>
    <s v=""/>
    <s v="$0.010 Million and Lower Strategy"/>
    <m/>
    <m/>
    <m/>
    <m/>
    <s v=""/>
    <s v=""/>
    <m/>
    <s v=""/>
    <m/>
    <m/>
    <m/>
    <m/>
    <m/>
    <m/>
    <m/>
    <m/>
    <m/>
    <m/>
    <m/>
    <m/>
    <m/>
    <m/>
    <m/>
  </r>
  <r>
    <s v="Household 345"/>
    <x v="2"/>
    <m/>
    <m/>
    <m/>
    <m/>
    <m/>
    <s v=""/>
    <s v=""/>
    <s v=""/>
    <n v="0"/>
    <m/>
    <m/>
    <m/>
    <m/>
    <m/>
    <n v="0"/>
    <n v="0"/>
    <s v=""/>
    <s v="$0.010 Million and Lower Strategy"/>
    <m/>
    <m/>
    <m/>
    <m/>
    <s v=""/>
    <s v=""/>
    <m/>
    <s v=""/>
    <m/>
    <m/>
    <m/>
    <m/>
    <m/>
    <m/>
    <m/>
    <m/>
    <m/>
    <m/>
    <m/>
    <m/>
    <m/>
    <m/>
    <m/>
  </r>
  <r>
    <s v="Household 346"/>
    <x v="1"/>
    <m/>
    <m/>
    <m/>
    <m/>
    <m/>
    <s v=""/>
    <s v=""/>
    <s v=""/>
    <n v="0"/>
    <m/>
    <m/>
    <m/>
    <m/>
    <m/>
    <n v="0"/>
    <n v="0"/>
    <s v=""/>
    <s v="$0.010 Million and Lower Strategy"/>
    <m/>
    <m/>
    <m/>
    <m/>
    <s v=""/>
    <s v=""/>
    <m/>
    <s v=""/>
    <m/>
    <m/>
    <m/>
    <m/>
    <m/>
    <m/>
    <m/>
    <m/>
    <m/>
    <m/>
    <m/>
    <m/>
    <m/>
    <m/>
    <m/>
  </r>
  <r>
    <s v="Household 347"/>
    <x v="0"/>
    <m/>
    <m/>
    <m/>
    <m/>
    <m/>
    <s v=""/>
    <s v=""/>
    <s v=""/>
    <n v="0"/>
    <m/>
    <m/>
    <m/>
    <m/>
    <m/>
    <n v="0"/>
    <n v="0"/>
    <s v=""/>
    <s v="$0.010 Million and Lower Strategy"/>
    <m/>
    <m/>
    <m/>
    <m/>
    <s v=""/>
    <s v=""/>
    <m/>
    <s v=""/>
    <m/>
    <m/>
    <m/>
    <m/>
    <m/>
    <m/>
    <m/>
    <m/>
    <m/>
    <m/>
    <m/>
    <m/>
    <m/>
    <m/>
    <m/>
  </r>
  <r>
    <s v="Household 348"/>
    <x v="1"/>
    <m/>
    <m/>
    <m/>
    <m/>
    <m/>
    <s v=""/>
    <s v=""/>
    <s v=""/>
    <n v="0"/>
    <m/>
    <m/>
    <m/>
    <m/>
    <m/>
    <n v="0"/>
    <n v="0"/>
    <s v=""/>
    <s v="$0.010 Million and Lower Strategy"/>
    <m/>
    <m/>
    <m/>
    <m/>
    <s v=""/>
    <s v=""/>
    <m/>
    <s v=""/>
    <m/>
    <m/>
    <m/>
    <m/>
    <m/>
    <m/>
    <m/>
    <m/>
    <m/>
    <m/>
    <m/>
    <m/>
    <m/>
    <m/>
    <m/>
  </r>
  <r>
    <s v="Household 349"/>
    <x v="0"/>
    <m/>
    <m/>
    <m/>
    <m/>
    <m/>
    <s v=""/>
    <s v=""/>
    <s v=""/>
    <n v="0"/>
    <m/>
    <m/>
    <m/>
    <m/>
    <m/>
    <n v="0"/>
    <n v="0"/>
    <s v=""/>
    <s v="$0.010 Million and Lower Strategy"/>
    <m/>
    <m/>
    <m/>
    <m/>
    <s v=""/>
    <s v=""/>
    <m/>
    <s v=""/>
    <m/>
    <m/>
    <m/>
    <m/>
    <m/>
    <m/>
    <m/>
    <m/>
    <m/>
    <m/>
    <m/>
    <m/>
    <m/>
    <m/>
    <m/>
  </r>
  <r>
    <s v="Household 350"/>
    <x v="2"/>
    <m/>
    <m/>
    <m/>
    <m/>
    <m/>
    <s v=""/>
    <s v=""/>
    <s v=""/>
    <n v="0"/>
    <m/>
    <m/>
    <m/>
    <m/>
    <m/>
    <n v="0"/>
    <n v="0"/>
    <s v=""/>
    <s v="$0.010 Million and Lower Strategy"/>
    <m/>
    <m/>
    <m/>
    <m/>
    <s v=""/>
    <s v=""/>
    <m/>
    <s v=""/>
    <m/>
    <m/>
    <m/>
    <m/>
    <m/>
    <m/>
    <m/>
    <m/>
    <m/>
    <m/>
    <m/>
    <m/>
    <m/>
    <m/>
    <m/>
  </r>
  <r>
    <s v="Household 351"/>
    <x v="1"/>
    <m/>
    <m/>
    <m/>
    <m/>
    <m/>
    <s v=""/>
    <s v=""/>
    <s v=""/>
    <n v="0"/>
    <m/>
    <m/>
    <m/>
    <m/>
    <m/>
    <n v="0"/>
    <n v="0"/>
    <s v=""/>
    <s v="$0.010 Million and Lower Strategy"/>
    <m/>
    <m/>
    <m/>
    <m/>
    <s v=""/>
    <s v=""/>
    <m/>
    <s v=""/>
    <m/>
    <m/>
    <m/>
    <m/>
    <m/>
    <m/>
    <m/>
    <m/>
    <m/>
    <m/>
    <m/>
    <m/>
    <m/>
    <m/>
    <m/>
  </r>
  <r>
    <s v="Household 352"/>
    <x v="2"/>
    <m/>
    <m/>
    <m/>
    <m/>
    <m/>
    <s v=""/>
    <s v=""/>
    <s v=""/>
    <n v="0"/>
    <m/>
    <m/>
    <m/>
    <m/>
    <m/>
    <n v="0"/>
    <n v="0"/>
    <s v=""/>
    <s v="$0.010 Million and Lower Strategy"/>
    <m/>
    <m/>
    <m/>
    <m/>
    <s v=""/>
    <s v=""/>
    <m/>
    <s v=""/>
    <m/>
    <m/>
    <m/>
    <m/>
    <m/>
    <m/>
    <m/>
    <m/>
    <m/>
    <m/>
    <m/>
    <m/>
    <m/>
    <m/>
    <m/>
  </r>
  <r>
    <s v="Household 353"/>
    <x v="1"/>
    <m/>
    <m/>
    <m/>
    <m/>
    <m/>
    <s v=""/>
    <s v=""/>
    <s v=""/>
    <n v="0"/>
    <m/>
    <m/>
    <m/>
    <m/>
    <m/>
    <n v="0"/>
    <n v="0"/>
    <s v=""/>
    <s v="$0.010 Million and Lower Strategy"/>
    <m/>
    <m/>
    <m/>
    <m/>
    <s v=""/>
    <s v=""/>
    <m/>
    <s v=""/>
    <m/>
    <m/>
    <m/>
    <m/>
    <m/>
    <m/>
    <m/>
    <m/>
    <m/>
    <m/>
    <m/>
    <m/>
    <m/>
    <m/>
    <m/>
  </r>
  <r>
    <s v="Household 354"/>
    <x v="1"/>
    <m/>
    <m/>
    <m/>
    <m/>
    <m/>
    <s v=""/>
    <s v=""/>
    <s v=""/>
    <n v="0"/>
    <m/>
    <m/>
    <m/>
    <m/>
    <m/>
    <n v="0"/>
    <n v="0"/>
    <s v=""/>
    <s v="$0.010 Million and Lower Strategy"/>
    <m/>
    <m/>
    <m/>
    <m/>
    <s v=""/>
    <s v=""/>
    <m/>
    <s v=""/>
    <m/>
    <m/>
    <m/>
    <m/>
    <m/>
    <m/>
    <m/>
    <m/>
    <m/>
    <m/>
    <m/>
    <m/>
    <m/>
    <m/>
    <m/>
  </r>
  <r>
    <s v="Household 355"/>
    <x v="2"/>
    <m/>
    <m/>
    <m/>
    <m/>
    <m/>
    <s v=""/>
    <s v=""/>
    <s v=""/>
    <n v="0"/>
    <m/>
    <m/>
    <m/>
    <m/>
    <m/>
    <n v="0"/>
    <n v="0"/>
    <s v=""/>
    <s v="$0.010 Million and Lower Strategy"/>
    <m/>
    <m/>
    <m/>
    <m/>
    <s v=""/>
    <s v=""/>
    <m/>
    <s v=""/>
    <m/>
    <m/>
    <m/>
    <m/>
    <m/>
    <m/>
    <m/>
    <m/>
    <m/>
    <m/>
    <m/>
    <m/>
    <m/>
    <m/>
    <m/>
  </r>
  <r>
    <s v="Household 356"/>
    <x v="1"/>
    <m/>
    <m/>
    <m/>
    <m/>
    <m/>
    <s v=""/>
    <s v=""/>
    <s v=""/>
    <n v="0"/>
    <m/>
    <m/>
    <m/>
    <m/>
    <m/>
    <n v="0"/>
    <n v="0"/>
    <s v=""/>
    <s v="$0.010 Million and Lower Strategy"/>
    <m/>
    <m/>
    <m/>
    <m/>
    <s v=""/>
    <s v=""/>
    <m/>
    <s v=""/>
    <m/>
    <m/>
    <m/>
    <m/>
    <m/>
    <m/>
    <m/>
    <m/>
    <m/>
    <m/>
    <m/>
    <m/>
    <m/>
    <m/>
    <m/>
  </r>
  <r>
    <s v="Household 357"/>
    <x v="1"/>
    <m/>
    <m/>
    <m/>
    <m/>
    <m/>
    <s v=""/>
    <s v=""/>
    <s v=""/>
    <n v="0"/>
    <m/>
    <m/>
    <m/>
    <m/>
    <m/>
    <n v="0"/>
    <n v="0"/>
    <s v=""/>
    <s v="$0.010 Million and Lower Strategy"/>
    <m/>
    <m/>
    <m/>
    <m/>
    <s v=""/>
    <s v=""/>
    <m/>
    <s v=""/>
    <m/>
    <m/>
    <m/>
    <m/>
    <m/>
    <m/>
    <m/>
    <m/>
    <m/>
    <m/>
    <m/>
    <m/>
    <m/>
    <m/>
    <m/>
  </r>
  <r>
    <s v="Household 358"/>
    <x v="2"/>
    <m/>
    <m/>
    <m/>
    <m/>
    <m/>
    <s v=""/>
    <s v=""/>
    <s v=""/>
    <n v="0"/>
    <m/>
    <m/>
    <m/>
    <m/>
    <m/>
    <n v="0"/>
    <n v="0"/>
    <s v=""/>
    <s v="$0.010 Million and Lower Strategy"/>
    <m/>
    <m/>
    <m/>
    <m/>
    <s v=""/>
    <s v=""/>
    <m/>
    <s v=""/>
    <m/>
    <m/>
    <m/>
    <m/>
    <m/>
    <m/>
    <m/>
    <m/>
    <m/>
    <m/>
    <m/>
    <m/>
    <m/>
    <m/>
    <m/>
  </r>
  <r>
    <s v="Household 359"/>
    <x v="2"/>
    <m/>
    <m/>
    <m/>
    <m/>
    <m/>
    <s v=""/>
    <s v=""/>
    <s v=""/>
    <n v="0"/>
    <m/>
    <m/>
    <m/>
    <m/>
    <m/>
    <n v="0"/>
    <n v="0"/>
    <s v=""/>
    <s v="$0.010 Million and Lower Strategy"/>
    <m/>
    <m/>
    <m/>
    <m/>
    <s v=""/>
    <s v=""/>
    <m/>
    <s v=""/>
    <m/>
    <m/>
    <m/>
    <m/>
    <m/>
    <m/>
    <m/>
    <m/>
    <m/>
    <m/>
    <m/>
    <m/>
    <m/>
    <m/>
    <m/>
  </r>
  <r>
    <s v="Household 360"/>
    <x v="1"/>
    <m/>
    <m/>
    <m/>
    <m/>
    <m/>
    <s v=""/>
    <s v=""/>
    <s v=""/>
    <n v="0"/>
    <m/>
    <m/>
    <m/>
    <m/>
    <m/>
    <n v="0"/>
    <n v="0"/>
    <s v=""/>
    <s v="$0.010 Million and Lower Strategy"/>
    <m/>
    <m/>
    <m/>
    <m/>
    <s v=""/>
    <s v=""/>
    <m/>
    <s v=""/>
    <m/>
    <m/>
    <m/>
    <m/>
    <m/>
    <m/>
    <m/>
    <m/>
    <m/>
    <m/>
    <m/>
    <m/>
    <m/>
    <m/>
    <m/>
  </r>
  <r>
    <s v="Household 361"/>
    <x v="2"/>
    <m/>
    <m/>
    <m/>
    <m/>
    <m/>
    <s v=""/>
    <s v=""/>
    <s v=""/>
    <n v="0"/>
    <m/>
    <m/>
    <m/>
    <m/>
    <m/>
    <n v="0"/>
    <n v="0"/>
    <s v=""/>
    <s v="$0.010 Million and Lower Strategy"/>
    <m/>
    <m/>
    <m/>
    <m/>
    <s v=""/>
    <s v=""/>
    <m/>
    <s v=""/>
    <m/>
    <m/>
    <m/>
    <m/>
    <m/>
    <m/>
    <m/>
    <m/>
    <m/>
    <m/>
    <m/>
    <m/>
    <m/>
    <m/>
    <m/>
  </r>
  <r>
    <s v="Household 362"/>
    <x v="1"/>
    <m/>
    <m/>
    <m/>
    <m/>
    <m/>
    <s v=""/>
    <s v=""/>
    <s v=""/>
    <n v="0"/>
    <m/>
    <m/>
    <m/>
    <m/>
    <m/>
    <n v="0"/>
    <n v="0"/>
    <s v=""/>
    <s v="$0.010 Million and Lower Strategy"/>
    <m/>
    <m/>
    <m/>
    <m/>
    <s v=""/>
    <s v=""/>
    <m/>
    <s v=""/>
    <m/>
    <m/>
    <m/>
    <m/>
    <m/>
    <m/>
    <m/>
    <m/>
    <m/>
    <m/>
    <m/>
    <m/>
    <m/>
    <m/>
    <m/>
  </r>
  <r>
    <s v="Household 363"/>
    <x v="1"/>
    <m/>
    <m/>
    <m/>
    <m/>
    <m/>
    <s v=""/>
    <s v=""/>
    <s v=""/>
    <n v="0"/>
    <m/>
    <m/>
    <m/>
    <m/>
    <m/>
    <n v="0"/>
    <n v="0"/>
    <s v=""/>
    <s v="$0.010 Million and Lower Strategy"/>
    <m/>
    <m/>
    <m/>
    <m/>
    <s v=""/>
    <s v=""/>
    <m/>
    <s v=""/>
    <m/>
    <m/>
    <m/>
    <m/>
    <m/>
    <m/>
    <m/>
    <m/>
    <m/>
    <m/>
    <m/>
    <m/>
    <m/>
    <m/>
    <m/>
  </r>
  <r>
    <s v="Household 364"/>
    <x v="1"/>
    <m/>
    <m/>
    <m/>
    <m/>
    <m/>
    <s v=""/>
    <s v=""/>
    <s v=""/>
    <n v="0"/>
    <m/>
    <m/>
    <m/>
    <m/>
    <m/>
    <n v="0"/>
    <n v="0"/>
    <s v=""/>
    <s v="$0.010 Million and Lower Strategy"/>
    <m/>
    <m/>
    <m/>
    <m/>
    <s v=""/>
    <s v=""/>
    <m/>
    <s v=""/>
    <m/>
    <m/>
    <m/>
    <m/>
    <m/>
    <m/>
    <m/>
    <m/>
    <m/>
    <m/>
    <m/>
    <m/>
    <m/>
    <m/>
    <m/>
  </r>
  <r>
    <s v="Household 365"/>
    <x v="2"/>
    <m/>
    <m/>
    <m/>
    <m/>
    <m/>
    <s v=""/>
    <s v=""/>
    <s v=""/>
    <n v="0"/>
    <m/>
    <m/>
    <m/>
    <m/>
    <m/>
    <n v="0"/>
    <n v="0"/>
    <s v=""/>
    <s v="$0.010 Million and Lower Strategy"/>
    <m/>
    <m/>
    <m/>
    <m/>
    <s v=""/>
    <s v=""/>
    <m/>
    <s v=""/>
    <m/>
    <m/>
    <m/>
    <m/>
    <m/>
    <m/>
    <m/>
    <m/>
    <m/>
    <m/>
    <m/>
    <m/>
    <m/>
    <m/>
    <m/>
  </r>
  <r>
    <s v="Household 366"/>
    <x v="0"/>
    <m/>
    <m/>
    <m/>
    <m/>
    <m/>
    <s v=""/>
    <s v=""/>
    <s v=""/>
    <n v="0"/>
    <m/>
    <m/>
    <m/>
    <m/>
    <m/>
    <n v="0"/>
    <n v="0"/>
    <s v=""/>
    <s v="$0.010 Million and Lower Strategy"/>
    <m/>
    <m/>
    <m/>
    <m/>
    <s v=""/>
    <s v=""/>
    <m/>
    <s v=""/>
    <m/>
    <m/>
    <m/>
    <m/>
    <m/>
    <m/>
    <m/>
    <m/>
    <m/>
    <m/>
    <m/>
    <m/>
    <m/>
    <m/>
    <m/>
  </r>
  <r>
    <s v="Household 367"/>
    <x v="1"/>
    <m/>
    <m/>
    <m/>
    <m/>
    <m/>
    <s v=""/>
    <s v=""/>
    <s v=""/>
    <n v="0"/>
    <m/>
    <m/>
    <m/>
    <m/>
    <m/>
    <n v="0"/>
    <n v="0"/>
    <s v=""/>
    <s v="$0.010 Million and Lower Strategy"/>
    <m/>
    <m/>
    <m/>
    <m/>
    <s v=""/>
    <s v=""/>
    <m/>
    <s v=""/>
    <m/>
    <m/>
    <m/>
    <m/>
    <m/>
    <m/>
    <m/>
    <m/>
    <m/>
    <m/>
    <m/>
    <m/>
    <m/>
    <m/>
    <m/>
  </r>
  <r>
    <s v="Household 368"/>
    <x v="0"/>
    <m/>
    <m/>
    <m/>
    <m/>
    <m/>
    <s v=""/>
    <s v=""/>
    <s v=""/>
    <n v="0"/>
    <m/>
    <m/>
    <m/>
    <m/>
    <m/>
    <n v="0"/>
    <n v="0"/>
    <s v=""/>
    <s v="$0.010 Million and Lower Strategy"/>
    <m/>
    <m/>
    <m/>
    <m/>
    <s v=""/>
    <s v=""/>
    <m/>
    <s v=""/>
    <m/>
    <m/>
    <m/>
    <m/>
    <m/>
    <m/>
    <m/>
    <m/>
    <m/>
    <m/>
    <m/>
    <m/>
    <m/>
    <m/>
    <m/>
  </r>
  <r>
    <s v="Household 369"/>
    <x v="2"/>
    <m/>
    <m/>
    <m/>
    <m/>
    <m/>
    <s v=""/>
    <s v=""/>
    <s v=""/>
    <n v="0"/>
    <m/>
    <m/>
    <m/>
    <m/>
    <m/>
    <n v="0"/>
    <n v="0"/>
    <s v=""/>
    <s v="$0.010 Million and Lower Strategy"/>
    <m/>
    <m/>
    <m/>
    <m/>
    <s v=""/>
    <s v=""/>
    <m/>
    <s v=""/>
    <m/>
    <m/>
    <m/>
    <m/>
    <m/>
    <m/>
    <m/>
    <m/>
    <m/>
    <m/>
    <m/>
    <m/>
    <m/>
    <m/>
    <m/>
  </r>
  <r>
    <s v="Household 370"/>
    <x v="0"/>
    <m/>
    <m/>
    <m/>
    <m/>
    <m/>
    <s v=""/>
    <s v=""/>
    <s v=""/>
    <n v="0"/>
    <m/>
    <m/>
    <m/>
    <m/>
    <m/>
    <n v="0"/>
    <n v="0"/>
    <s v=""/>
    <s v="$0.010 Million and Lower Strategy"/>
    <m/>
    <m/>
    <m/>
    <m/>
    <s v=""/>
    <s v=""/>
    <m/>
    <s v=""/>
    <m/>
    <m/>
    <m/>
    <m/>
    <m/>
    <m/>
    <m/>
    <m/>
    <m/>
    <m/>
    <m/>
    <m/>
    <m/>
    <m/>
    <m/>
  </r>
  <r>
    <s v="Household 371"/>
    <x v="0"/>
    <m/>
    <m/>
    <m/>
    <m/>
    <m/>
    <s v=""/>
    <s v=""/>
    <s v=""/>
    <n v="0"/>
    <m/>
    <m/>
    <m/>
    <m/>
    <m/>
    <n v="0"/>
    <n v="0"/>
    <s v=""/>
    <s v="$0.010 Million and Lower Strategy"/>
    <m/>
    <m/>
    <m/>
    <m/>
    <s v=""/>
    <s v=""/>
    <m/>
    <s v=""/>
    <m/>
    <m/>
    <m/>
    <m/>
    <m/>
    <m/>
    <m/>
    <m/>
    <m/>
    <m/>
    <m/>
    <m/>
    <m/>
    <m/>
    <m/>
  </r>
  <r>
    <s v="Household 372"/>
    <x v="0"/>
    <m/>
    <m/>
    <m/>
    <m/>
    <m/>
    <s v=""/>
    <s v=""/>
    <s v=""/>
    <n v="0"/>
    <m/>
    <m/>
    <m/>
    <m/>
    <m/>
    <n v="0"/>
    <n v="0"/>
    <s v=""/>
    <s v="$0.010 Million and Lower Strategy"/>
    <m/>
    <m/>
    <m/>
    <m/>
    <s v=""/>
    <s v=""/>
    <m/>
    <s v=""/>
    <m/>
    <m/>
    <m/>
    <m/>
    <m/>
    <m/>
    <m/>
    <m/>
    <m/>
    <m/>
    <m/>
    <m/>
    <m/>
    <m/>
    <m/>
  </r>
  <r>
    <s v="Household 373"/>
    <x v="1"/>
    <m/>
    <m/>
    <m/>
    <m/>
    <m/>
    <s v=""/>
    <s v=""/>
    <s v=""/>
    <n v="0"/>
    <m/>
    <m/>
    <m/>
    <m/>
    <m/>
    <n v="0"/>
    <n v="0"/>
    <s v=""/>
    <s v="$0.010 Million and Lower Strategy"/>
    <m/>
    <m/>
    <m/>
    <m/>
    <s v=""/>
    <s v=""/>
    <m/>
    <s v=""/>
    <m/>
    <m/>
    <m/>
    <m/>
    <m/>
    <m/>
    <m/>
    <m/>
    <m/>
    <m/>
    <m/>
    <m/>
    <m/>
    <m/>
    <m/>
  </r>
  <r>
    <s v="Household 374"/>
    <x v="0"/>
    <m/>
    <m/>
    <m/>
    <m/>
    <m/>
    <s v=""/>
    <s v=""/>
    <s v=""/>
    <n v="0"/>
    <m/>
    <m/>
    <m/>
    <m/>
    <m/>
    <n v="0"/>
    <n v="0"/>
    <s v=""/>
    <s v="$0.010 Million and Lower Strategy"/>
    <m/>
    <m/>
    <m/>
    <m/>
    <s v=""/>
    <s v=""/>
    <m/>
    <s v=""/>
    <m/>
    <m/>
    <m/>
    <m/>
    <m/>
    <m/>
    <m/>
    <m/>
    <m/>
    <m/>
    <m/>
    <m/>
    <m/>
    <m/>
    <m/>
  </r>
  <r>
    <s v="Household 375"/>
    <x v="0"/>
    <m/>
    <m/>
    <m/>
    <m/>
    <m/>
    <s v=""/>
    <s v=""/>
    <s v=""/>
    <n v="0"/>
    <m/>
    <m/>
    <m/>
    <m/>
    <m/>
    <n v="0"/>
    <n v="0"/>
    <s v=""/>
    <s v="$0.010 Million and Lower Strategy"/>
    <m/>
    <m/>
    <m/>
    <m/>
    <s v=""/>
    <s v=""/>
    <m/>
    <s v=""/>
    <m/>
    <m/>
    <m/>
    <m/>
    <m/>
    <m/>
    <m/>
    <m/>
    <m/>
    <m/>
    <m/>
    <m/>
    <m/>
    <m/>
    <m/>
  </r>
  <r>
    <s v="Household 376"/>
    <x v="0"/>
    <m/>
    <m/>
    <m/>
    <m/>
    <m/>
    <s v=""/>
    <s v=""/>
    <s v=""/>
    <n v="0"/>
    <m/>
    <m/>
    <m/>
    <m/>
    <m/>
    <n v="0"/>
    <n v="0"/>
    <s v=""/>
    <s v="$0.010 Million and Lower Strategy"/>
    <m/>
    <m/>
    <m/>
    <m/>
    <s v=""/>
    <s v=""/>
    <m/>
    <s v=""/>
    <m/>
    <m/>
    <m/>
    <m/>
    <m/>
    <m/>
    <m/>
    <m/>
    <m/>
    <m/>
    <m/>
    <m/>
    <m/>
    <m/>
    <m/>
  </r>
  <r>
    <s v="Household 377"/>
    <x v="0"/>
    <m/>
    <m/>
    <m/>
    <m/>
    <m/>
    <s v=""/>
    <s v=""/>
    <s v=""/>
    <n v="0"/>
    <m/>
    <m/>
    <m/>
    <m/>
    <m/>
    <n v="0"/>
    <n v="0"/>
    <s v=""/>
    <s v="$0.010 Million and Lower Strategy"/>
    <m/>
    <m/>
    <m/>
    <m/>
    <s v=""/>
    <s v=""/>
    <m/>
    <s v=""/>
    <m/>
    <m/>
    <m/>
    <m/>
    <m/>
    <m/>
    <m/>
    <m/>
    <m/>
    <m/>
    <m/>
    <m/>
    <m/>
    <m/>
    <m/>
  </r>
  <r>
    <s v="Household 378"/>
    <x v="0"/>
    <m/>
    <m/>
    <m/>
    <m/>
    <m/>
    <s v=""/>
    <s v=""/>
    <s v=""/>
    <n v="0"/>
    <m/>
    <m/>
    <m/>
    <m/>
    <m/>
    <n v="0"/>
    <n v="0"/>
    <s v=""/>
    <s v="$0.010 Million and Lower Strategy"/>
    <m/>
    <m/>
    <m/>
    <m/>
    <s v=""/>
    <s v=""/>
    <m/>
    <s v=""/>
    <m/>
    <m/>
    <m/>
    <m/>
    <m/>
    <m/>
    <m/>
    <m/>
    <m/>
    <m/>
    <m/>
    <m/>
    <m/>
    <m/>
    <m/>
  </r>
  <r>
    <s v="Household 379"/>
    <x v="1"/>
    <m/>
    <m/>
    <m/>
    <m/>
    <m/>
    <s v=""/>
    <s v=""/>
    <s v=""/>
    <n v="0"/>
    <m/>
    <m/>
    <m/>
    <m/>
    <m/>
    <n v="0"/>
    <n v="0"/>
    <s v=""/>
    <s v="$0.010 Million and Lower Strategy"/>
    <m/>
    <m/>
    <m/>
    <m/>
    <s v=""/>
    <s v=""/>
    <m/>
    <s v=""/>
    <m/>
    <m/>
    <m/>
    <m/>
    <m/>
    <m/>
    <m/>
    <m/>
    <m/>
    <m/>
    <m/>
    <m/>
    <m/>
    <m/>
    <m/>
  </r>
  <r>
    <s v="Household 380"/>
    <x v="0"/>
    <m/>
    <m/>
    <m/>
    <m/>
    <m/>
    <s v=""/>
    <s v=""/>
    <s v=""/>
    <n v="0"/>
    <m/>
    <m/>
    <m/>
    <m/>
    <m/>
    <n v="0"/>
    <n v="0"/>
    <s v=""/>
    <s v="$0.010 Million and Lower Strategy"/>
    <m/>
    <m/>
    <m/>
    <m/>
    <s v=""/>
    <s v=""/>
    <m/>
    <s v=""/>
    <m/>
    <m/>
    <m/>
    <m/>
    <m/>
    <m/>
    <m/>
    <m/>
    <m/>
    <m/>
    <m/>
    <m/>
    <m/>
    <m/>
    <m/>
  </r>
  <r>
    <s v="Household 381"/>
    <x v="1"/>
    <m/>
    <m/>
    <m/>
    <m/>
    <m/>
    <s v=""/>
    <s v=""/>
    <s v=""/>
    <n v="0"/>
    <m/>
    <m/>
    <m/>
    <m/>
    <m/>
    <n v="0"/>
    <n v="0"/>
    <s v=""/>
    <s v="$0.010 Million and Lower Strategy"/>
    <m/>
    <m/>
    <m/>
    <m/>
    <s v=""/>
    <s v=""/>
    <m/>
    <s v=""/>
    <m/>
    <m/>
    <m/>
    <m/>
    <m/>
    <m/>
    <m/>
    <m/>
    <m/>
    <m/>
    <m/>
    <m/>
    <m/>
    <m/>
    <m/>
  </r>
  <r>
    <s v="Household 382"/>
    <x v="1"/>
    <m/>
    <m/>
    <m/>
    <m/>
    <m/>
    <s v=""/>
    <s v=""/>
    <s v=""/>
    <n v="0"/>
    <m/>
    <m/>
    <m/>
    <m/>
    <m/>
    <n v="0"/>
    <n v="0"/>
    <s v=""/>
    <s v="$0.010 Million and Lower Strategy"/>
    <m/>
    <m/>
    <m/>
    <m/>
    <s v=""/>
    <s v=""/>
    <m/>
    <s v=""/>
    <m/>
    <m/>
    <m/>
    <m/>
    <m/>
    <m/>
    <m/>
    <m/>
    <m/>
    <m/>
    <m/>
    <m/>
    <m/>
    <m/>
    <m/>
  </r>
  <r>
    <s v="Household 383"/>
    <x v="1"/>
    <m/>
    <m/>
    <m/>
    <m/>
    <m/>
    <s v=""/>
    <s v=""/>
    <s v=""/>
    <n v="0"/>
    <m/>
    <m/>
    <m/>
    <m/>
    <m/>
    <n v="0"/>
    <n v="0"/>
    <s v=""/>
    <s v="$0.010 Million and Lower Strategy"/>
    <m/>
    <m/>
    <m/>
    <m/>
    <s v=""/>
    <s v=""/>
    <m/>
    <s v=""/>
    <m/>
    <m/>
    <m/>
    <m/>
    <m/>
    <m/>
    <m/>
    <m/>
    <m/>
    <m/>
    <m/>
    <m/>
    <m/>
    <m/>
    <m/>
  </r>
  <r>
    <s v="Household 384"/>
    <x v="2"/>
    <m/>
    <m/>
    <m/>
    <m/>
    <m/>
    <s v=""/>
    <s v=""/>
    <s v=""/>
    <n v="0"/>
    <m/>
    <m/>
    <m/>
    <m/>
    <m/>
    <n v="0"/>
    <n v="0"/>
    <s v=""/>
    <s v="$0.010 Million and Lower Strategy"/>
    <m/>
    <m/>
    <m/>
    <m/>
    <s v=""/>
    <s v=""/>
    <m/>
    <s v=""/>
    <m/>
    <m/>
    <m/>
    <m/>
    <m/>
    <m/>
    <m/>
    <m/>
    <m/>
    <m/>
    <m/>
    <m/>
    <m/>
    <m/>
    <m/>
  </r>
  <r>
    <s v="Household 385"/>
    <x v="1"/>
    <m/>
    <m/>
    <m/>
    <m/>
    <m/>
    <s v=""/>
    <s v=""/>
    <s v=""/>
    <n v="0"/>
    <m/>
    <m/>
    <m/>
    <m/>
    <m/>
    <n v="0"/>
    <n v="0"/>
    <s v=""/>
    <s v="$0.010 Million and Lower Strategy"/>
    <m/>
    <m/>
    <m/>
    <m/>
    <s v=""/>
    <s v=""/>
    <m/>
    <s v=""/>
    <m/>
    <m/>
    <m/>
    <m/>
    <m/>
    <m/>
    <m/>
    <m/>
    <m/>
    <m/>
    <m/>
    <m/>
    <m/>
    <m/>
    <m/>
  </r>
  <r>
    <s v="Household 386"/>
    <x v="1"/>
    <m/>
    <m/>
    <m/>
    <m/>
    <m/>
    <s v=""/>
    <s v=""/>
    <s v=""/>
    <n v="0"/>
    <m/>
    <m/>
    <m/>
    <m/>
    <m/>
    <n v="0"/>
    <n v="0"/>
    <s v=""/>
    <s v="$0.010 Million and Lower Strategy"/>
    <m/>
    <m/>
    <m/>
    <m/>
    <s v=""/>
    <s v=""/>
    <m/>
    <s v=""/>
    <m/>
    <m/>
    <m/>
    <m/>
    <m/>
    <m/>
    <m/>
    <m/>
    <m/>
    <m/>
    <m/>
    <m/>
    <m/>
    <m/>
    <m/>
  </r>
  <r>
    <s v="Household 387"/>
    <x v="0"/>
    <m/>
    <m/>
    <m/>
    <m/>
    <m/>
    <s v=""/>
    <s v=""/>
    <s v=""/>
    <n v="0"/>
    <m/>
    <m/>
    <m/>
    <m/>
    <m/>
    <n v="0"/>
    <n v="0"/>
    <s v=""/>
    <s v="$0.010 Million and Lower Strategy"/>
    <m/>
    <m/>
    <m/>
    <m/>
    <s v=""/>
    <s v=""/>
    <m/>
    <s v=""/>
    <m/>
    <m/>
    <m/>
    <m/>
    <m/>
    <m/>
    <m/>
    <m/>
    <m/>
    <m/>
    <m/>
    <m/>
    <m/>
    <m/>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87">
  <r>
    <x v="0"/>
    <x v="0"/>
    <m/>
    <m/>
    <m/>
    <m/>
    <m/>
    <s v=""/>
    <s v=""/>
    <s v=""/>
    <n v="0"/>
    <m/>
    <m/>
    <m/>
    <m/>
    <m/>
    <n v="0"/>
    <n v="0"/>
    <s v=""/>
    <s v="$0.010 Million and Lower Strategy"/>
    <m/>
    <m/>
    <m/>
    <m/>
    <n v="0"/>
    <n v="0"/>
    <m/>
    <s v=""/>
    <m/>
    <m/>
    <m/>
    <m/>
    <m/>
    <m/>
    <m/>
    <m/>
    <m/>
    <m/>
    <m/>
    <m/>
    <m/>
    <m/>
    <m/>
  </r>
  <r>
    <x v="1"/>
    <x v="0"/>
    <m/>
    <m/>
    <m/>
    <m/>
    <m/>
    <s v=""/>
    <s v=""/>
    <s v=""/>
    <n v="0"/>
    <m/>
    <m/>
    <m/>
    <m/>
    <m/>
    <n v="0"/>
    <n v="0"/>
    <s v=""/>
    <s v="$0.010 Million and Lower Strategy"/>
    <m/>
    <m/>
    <m/>
    <m/>
    <n v="0"/>
    <n v="0"/>
    <m/>
    <s v=""/>
    <m/>
    <m/>
    <m/>
    <m/>
    <m/>
    <m/>
    <m/>
    <m/>
    <m/>
    <m/>
    <m/>
    <m/>
    <m/>
    <m/>
    <m/>
  </r>
  <r>
    <x v="2"/>
    <x v="1"/>
    <m/>
    <m/>
    <m/>
    <m/>
    <m/>
    <s v=""/>
    <s v=""/>
    <s v=""/>
    <n v="0"/>
    <m/>
    <m/>
    <m/>
    <m/>
    <m/>
    <n v="0"/>
    <n v="0"/>
    <s v=""/>
    <s v="$0.010 Million and Lower Strategy"/>
    <m/>
    <m/>
    <m/>
    <m/>
    <n v="0"/>
    <n v="0"/>
    <m/>
    <s v=""/>
    <m/>
    <m/>
    <m/>
    <m/>
    <m/>
    <m/>
    <m/>
    <m/>
    <m/>
    <m/>
    <m/>
    <m/>
    <m/>
    <m/>
    <m/>
  </r>
  <r>
    <x v="3"/>
    <x v="1"/>
    <m/>
    <m/>
    <m/>
    <m/>
    <m/>
    <s v=""/>
    <s v=""/>
    <s v=""/>
    <n v="0"/>
    <m/>
    <m/>
    <m/>
    <m/>
    <m/>
    <n v="0"/>
    <n v="0"/>
    <s v=""/>
    <s v="$0.010 Million and Lower Strategy"/>
    <m/>
    <m/>
    <m/>
    <m/>
    <n v="0"/>
    <n v="0"/>
    <m/>
    <s v=""/>
    <m/>
    <m/>
    <m/>
    <m/>
    <m/>
    <m/>
    <m/>
    <m/>
    <m/>
    <m/>
    <m/>
    <m/>
    <m/>
    <m/>
    <m/>
  </r>
  <r>
    <x v="4"/>
    <x v="1"/>
    <m/>
    <m/>
    <m/>
    <m/>
    <m/>
    <s v=""/>
    <s v=""/>
    <s v=""/>
    <n v="0"/>
    <m/>
    <m/>
    <m/>
    <m/>
    <m/>
    <n v="0"/>
    <n v="0"/>
    <s v=""/>
    <s v="$0.010 Million and Lower Strategy"/>
    <m/>
    <m/>
    <m/>
    <m/>
    <n v="0"/>
    <n v="0"/>
    <m/>
    <s v=""/>
    <m/>
    <m/>
    <m/>
    <m/>
    <m/>
    <m/>
    <m/>
    <m/>
    <m/>
    <m/>
    <m/>
    <m/>
    <m/>
    <m/>
    <m/>
  </r>
  <r>
    <x v="5"/>
    <x v="2"/>
    <m/>
    <m/>
    <m/>
    <m/>
    <m/>
    <s v=""/>
    <s v=""/>
    <s v=""/>
    <n v="0"/>
    <m/>
    <m/>
    <m/>
    <m/>
    <m/>
    <n v="0"/>
    <n v="0"/>
    <s v=""/>
    <s v="$0.010 Million and Lower Strategy"/>
    <m/>
    <m/>
    <m/>
    <m/>
    <n v="0"/>
    <n v="0"/>
    <m/>
    <s v=""/>
    <m/>
    <m/>
    <m/>
    <m/>
    <m/>
    <m/>
    <m/>
    <m/>
    <m/>
    <m/>
    <m/>
    <m/>
    <m/>
    <m/>
    <m/>
  </r>
  <r>
    <x v="6"/>
    <x v="0"/>
    <m/>
    <m/>
    <m/>
    <m/>
    <m/>
    <s v=""/>
    <s v=""/>
    <s v=""/>
    <n v="0"/>
    <m/>
    <m/>
    <m/>
    <m/>
    <m/>
    <n v="0"/>
    <n v="0"/>
    <s v=""/>
    <s v="$0.010 Million and Lower Strategy"/>
    <m/>
    <m/>
    <m/>
    <m/>
    <n v="0"/>
    <n v="0"/>
    <m/>
    <s v=""/>
    <m/>
    <m/>
    <m/>
    <m/>
    <m/>
    <m/>
    <m/>
    <m/>
    <m/>
    <m/>
    <m/>
    <m/>
    <m/>
    <m/>
    <m/>
  </r>
  <r>
    <x v="7"/>
    <x v="1"/>
    <m/>
    <m/>
    <m/>
    <m/>
    <m/>
    <s v=""/>
    <s v=""/>
    <s v=""/>
    <n v="0"/>
    <m/>
    <m/>
    <m/>
    <m/>
    <m/>
    <n v="0"/>
    <n v="0"/>
    <s v=""/>
    <s v="$0.010 Million and Lower Strategy"/>
    <m/>
    <m/>
    <m/>
    <m/>
    <n v="0"/>
    <n v="0"/>
    <m/>
    <s v=""/>
    <m/>
    <m/>
    <m/>
    <m/>
    <m/>
    <m/>
    <m/>
    <m/>
    <m/>
    <m/>
    <m/>
    <m/>
    <m/>
    <m/>
    <m/>
  </r>
  <r>
    <x v="8"/>
    <x v="1"/>
    <m/>
    <m/>
    <m/>
    <m/>
    <m/>
    <s v=""/>
    <s v=""/>
    <s v=""/>
    <n v="0"/>
    <m/>
    <m/>
    <m/>
    <m/>
    <m/>
    <n v="0"/>
    <n v="0"/>
    <s v=""/>
    <s v="$0.010 Million and Lower Strategy"/>
    <m/>
    <m/>
    <m/>
    <m/>
    <n v="0"/>
    <n v="0"/>
    <m/>
    <s v=""/>
    <m/>
    <m/>
    <m/>
    <m/>
    <m/>
    <m/>
    <m/>
    <m/>
    <m/>
    <m/>
    <m/>
    <m/>
    <m/>
    <m/>
    <m/>
  </r>
  <r>
    <x v="9"/>
    <x v="1"/>
    <m/>
    <m/>
    <m/>
    <m/>
    <m/>
    <s v=""/>
    <s v=""/>
    <s v=""/>
    <n v="0"/>
    <m/>
    <m/>
    <m/>
    <m/>
    <m/>
    <n v="0"/>
    <n v="0"/>
    <s v=""/>
    <s v="$0.010 Million and Lower Strategy"/>
    <m/>
    <m/>
    <m/>
    <m/>
    <n v="0"/>
    <n v="0"/>
    <m/>
    <s v=""/>
    <m/>
    <m/>
    <m/>
    <m/>
    <m/>
    <m/>
    <m/>
    <m/>
    <m/>
    <m/>
    <m/>
    <m/>
    <m/>
    <m/>
    <m/>
  </r>
  <r>
    <x v="10"/>
    <x v="2"/>
    <m/>
    <m/>
    <m/>
    <m/>
    <m/>
    <s v=""/>
    <s v=""/>
    <s v=""/>
    <n v="0"/>
    <m/>
    <m/>
    <m/>
    <m/>
    <m/>
    <n v="0"/>
    <n v="0"/>
    <s v=""/>
    <s v="$0.010 Million and Lower Strategy"/>
    <m/>
    <m/>
    <m/>
    <m/>
    <n v="0"/>
    <n v="0"/>
    <m/>
    <s v=""/>
    <m/>
    <m/>
    <m/>
    <m/>
    <m/>
    <m/>
    <m/>
    <m/>
    <m/>
    <m/>
    <m/>
    <m/>
    <m/>
    <m/>
    <m/>
  </r>
  <r>
    <x v="11"/>
    <x v="0"/>
    <m/>
    <m/>
    <m/>
    <m/>
    <m/>
    <s v=""/>
    <s v=""/>
    <s v=""/>
    <n v="0"/>
    <m/>
    <m/>
    <m/>
    <m/>
    <m/>
    <n v="0"/>
    <n v="0"/>
    <s v=""/>
    <s v="$0.010 Million and Lower Strategy"/>
    <m/>
    <m/>
    <m/>
    <m/>
    <n v="0"/>
    <n v="0"/>
    <m/>
    <s v=""/>
    <m/>
    <m/>
    <m/>
    <m/>
    <m/>
    <m/>
    <m/>
    <m/>
    <m/>
    <m/>
    <m/>
    <m/>
    <m/>
    <m/>
    <m/>
  </r>
  <r>
    <x v="12"/>
    <x v="2"/>
    <m/>
    <m/>
    <m/>
    <m/>
    <m/>
    <s v=""/>
    <s v=""/>
    <s v=""/>
    <n v="0"/>
    <m/>
    <m/>
    <m/>
    <m/>
    <m/>
    <n v="0"/>
    <n v="0"/>
    <s v=""/>
    <s v="$0.010 Million and Lower Strategy"/>
    <m/>
    <m/>
    <m/>
    <m/>
    <n v="0"/>
    <n v="0"/>
    <m/>
    <s v=""/>
    <m/>
    <m/>
    <m/>
    <m/>
    <m/>
    <m/>
    <m/>
    <m/>
    <m/>
    <m/>
    <m/>
    <m/>
    <m/>
    <m/>
    <m/>
  </r>
  <r>
    <x v="13"/>
    <x v="2"/>
    <m/>
    <m/>
    <m/>
    <m/>
    <m/>
    <s v=""/>
    <s v=""/>
    <s v=""/>
    <n v="0"/>
    <m/>
    <m/>
    <m/>
    <m/>
    <m/>
    <n v="0"/>
    <n v="0"/>
    <s v=""/>
    <s v="$0.010 Million and Lower Strategy"/>
    <m/>
    <m/>
    <m/>
    <m/>
    <n v="0"/>
    <n v="0"/>
    <m/>
    <s v=""/>
    <m/>
    <m/>
    <m/>
    <m/>
    <m/>
    <m/>
    <m/>
    <m/>
    <m/>
    <m/>
    <m/>
    <m/>
    <m/>
    <m/>
    <m/>
  </r>
  <r>
    <x v="14"/>
    <x v="1"/>
    <m/>
    <m/>
    <m/>
    <m/>
    <m/>
    <s v=""/>
    <s v=""/>
    <s v=""/>
    <n v="0"/>
    <m/>
    <m/>
    <m/>
    <m/>
    <m/>
    <n v="0"/>
    <n v="0"/>
    <s v=""/>
    <s v="$0.010 Million and Lower Strategy"/>
    <m/>
    <m/>
    <m/>
    <m/>
    <n v="0"/>
    <n v="0"/>
    <m/>
    <s v=""/>
    <m/>
    <m/>
    <m/>
    <m/>
    <m/>
    <m/>
    <m/>
    <m/>
    <m/>
    <m/>
    <m/>
    <m/>
    <m/>
    <m/>
    <m/>
  </r>
  <r>
    <x v="15"/>
    <x v="1"/>
    <m/>
    <m/>
    <m/>
    <m/>
    <m/>
    <s v=""/>
    <s v=""/>
    <s v=""/>
    <n v="0"/>
    <m/>
    <m/>
    <m/>
    <m/>
    <m/>
    <n v="0"/>
    <n v="0"/>
    <s v=""/>
    <s v="$0.010 Million and Lower Strategy"/>
    <m/>
    <m/>
    <m/>
    <m/>
    <n v="0"/>
    <n v="0"/>
    <m/>
    <s v=""/>
    <m/>
    <m/>
    <m/>
    <m/>
    <m/>
    <m/>
    <m/>
    <m/>
    <m/>
    <m/>
    <m/>
    <m/>
    <m/>
    <m/>
    <m/>
  </r>
  <r>
    <x v="16"/>
    <x v="1"/>
    <m/>
    <m/>
    <m/>
    <m/>
    <m/>
    <s v=""/>
    <s v=""/>
    <s v=""/>
    <n v="0"/>
    <m/>
    <m/>
    <m/>
    <m/>
    <m/>
    <n v="0"/>
    <n v="0"/>
    <s v=""/>
    <s v="$0.010 Million and Lower Strategy"/>
    <m/>
    <m/>
    <m/>
    <m/>
    <n v="0"/>
    <n v="0"/>
    <m/>
    <s v=""/>
    <m/>
    <m/>
    <m/>
    <m/>
    <m/>
    <m/>
    <m/>
    <m/>
    <m/>
    <m/>
    <m/>
    <m/>
    <m/>
    <m/>
    <m/>
  </r>
  <r>
    <x v="17"/>
    <x v="1"/>
    <m/>
    <m/>
    <m/>
    <m/>
    <m/>
    <s v=""/>
    <s v=""/>
    <s v=""/>
    <n v="0"/>
    <m/>
    <m/>
    <m/>
    <m/>
    <m/>
    <n v="0"/>
    <n v="0"/>
    <s v=""/>
    <s v="$0.010 Million and Lower Strategy"/>
    <m/>
    <m/>
    <m/>
    <m/>
    <n v="0"/>
    <n v="0"/>
    <m/>
    <s v=""/>
    <m/>
    <m/>
    <m/>
    <m/>
    <m/>
    <m/>
    <m/>
    <m/>
    <m/>
    <m/>
    <m/>
    <m/>
    <m/>
    <m/>
    <m/>
  </r>
  <r>
    <x v="18"/>
    <x v="0"/>
    <m/>
    <m/>
    <m/>
    <m/>
    <m/>
    <s v=""/>
    <s v=""/>
    <s v=""/>
    <n v="0"/>
    <m/>
    <m/>
    <m/>
    <m/>
    <m/>
    <n v="0"/>
    <n v="0"/>
    <s v=""/>
    <s v="$0.010 Million and Lower Strategy"/>
    <m/>
    <m/>
    <m/>
    <m/>
    <n v="0"/>
    <n v="0"/>
    <m/>
    <s v=""/>
    <m/>
    <m/>
    <m/>
    <m/>
    <m/>
    <m/>
    <m/>
    <m/>
    <m/>
    <m/>
    <m/>
    <m/>
    <m/>
    <m/>
    <m/>
  </r>
  <r>
    <x v="19"/>
    <x v="0"/>
    <m/>
    <m/>
    <m/>
    <m/>
    <m/>
    <s v=""/>
    <s v=""/>
    <s v=""/>
    <n v="0"/>
    <m/>
    <m/>
    <m/>
    <m/>
    <m/>
    <n v="0"/>
    <n v="0"/>
    <s v=""/>
    <s v="$0.010 Million and Lower Strategy"/>
    <m/>
    <m/>
    <m/>
    <m/>
    <n v="0"/>
    <n v="0"/>
    <m/>
    <s v=""/>
    <m/>
    <m/>
    <m/>
    <m/>
    <m/>
    <m/>
    <m/>
    <m/>
    <m/>
    <m/>
    <m/>
    <m/>
    <m/>
    <m/>
    <m/>
  </r>
  <r>
    <x v="20"/>
    <x v="1"/>
    <m/>
    <m/>
    <m/>
    <m/>
    <m/>
    <s v=""/>
    <s v=""/>
    <s v=""/>
    <n v="0"/>
    <m/>
    <m/>
    <m/>
    <m/>
    <m/>
    <n v="0"/>
    <n v="0"/>
    <s v=""/>
    <s v="$0.010 Million and Lower Strategy"/>
    <m/>
    <m/>
    <m/>
    <m/>
    <n v="0"/>
    <n v="0"/>
    <m/>
    <s v=""/>
    <m/>
    <m/>
    <m/>
    <m/>
    <m/>
    <m/>
    <m/>
    <m/>
    <m/>
    <m/>
    <m/>
    <m/>
    <m/>
    <m/>
    <m/>
  </r>
  <r>
    <x v="21"/>
    <x v="1"/>
    <m/>
    <m/>
    <m/>
    <m/>
    <m/>
    <s v=""/>
    <s v=""/>
    <s v=""/>
    <n v="0"/>
    <m/>
    <m/>
    <m/>
    <m/>
    <m/>
    <n v="0"/>
    <n v="0"/>
    <s v=""/>
    <s v="$0.010 Million and Lower Strategy"/>
    <m/>
    <m/>
    <m/>
    <m/>
    <n v="0"/>
    <n v="0"/>
    <m/>
    <s v=""/>
    <m/>
    <m/>
    <m/>
    <m/>
    <m/>
    <m/>
    <m/>
    <m/>
    <m/>
    <m/>
    <m/>
    <m/>
    <m/>
    <m/>
    <m/>
  </r>
  <r>
    <x v="22"/>
    <x v="0"/>
    <m/>
    <m/>
    <m/>
    <m/>
    <m/>
    <s v=""/>
    <s v=""/>
    <s v=""/>
    <n v="0"/>
    <m/>
    <m/>
    <m/>
    <m/>
    <m/>
    <n v="0"/>
    <n v="0"/>
    <s v=""/>
    <s v="$0.010 Million and Lower Strategy"/>
    <m/>
    <m/>
    <m/>
    <m/>
    <n v="0"/>
    <n v="0"/>
    <m/>
    <s v=""/>
    <m/>
    <m/>
    <m/>
    <m/>
    <m/>
    <m/>
    <m/>
    <m/>
    <m/>
    <m/>
    <m/>
    <m/>
    <m/>
    <m/>
    <m/>
  </r>
  <r>
    <x v="23"/>
    <x v="2"/>
    <m/>
    <m/>
    <m/>
    <m/>
    <m/>
    <s v=""/>
    <s v=""/>
    <s v=""/>
    <n v="0"/>
    <m/>
    <m/>
    <m/>
    <m/>
    <m/>
    <n v="0"/>
    <n v="0"/>
    <s v=""/>
    <s v="$0.010 Million and Lower Strategy"/>
    <m/>
    <m/>
    <m/>
    <m/>
    <n v="0"/>
    <n v="0"/>
    <m/>
    <s v=""/>
    <m/>
    <m/>
    <m/>
    <m/>
    <m/>
    <m/>
    <m/>
    <m/>
    <m/>
    <m/>
    <m/>
    <m/>
    <m/>
    <m/>
    <m/>
  </r>
  <r>
    <x v="24"/>
    <x v="1"/>
    <m/>
    <m/>
    <m/>
    <m/>
    <m/>
    <s v=""/>
    <s v=""/>
    <s v=""/>
    <n v="0"/>
    <m/>
    <m/>
    <m/>
    <m/>
    <m/>
    <n v="0"/>
    <n v="0"/>
    <s v=""/>
    <s v="$0.010 Million and Lower Strategy"/>
    <m/>
    <m/>
    <m/>
    <m/>
    <n v="0"/>
    <n v="0"/>
    <m/>
    <s v=""/>
    <m/>
    <m/>
    <m/>
    <m/>
    <m/>
    <m/>
    <m/>
    <m/>
    <m/>
    <m/>
    <m/>
    <m/>
    <m/>
    <m/>
    <m/>
  </r>
  <r>
    <x v="25"/>
    <x v="0"/>
    <m/>
    <m/>
    <m/>
    <m/>
    <m/>
    <s v=""/>
    <s v=""/>
    <s v=""/>
    <n v="0"/>
    <m/>
    <m/>
    <m/>
    <m/>
    <m/>
    <n v="0"/>
    <n v="0"/>
    <s v=""/>
    <s v="$0.010 Million and Lower Strategy"/>
    <m/>
    <m/>
    <m/>
    <m/>
    <n v="0"/>
    <n v="0"/>
    <m/>
    <s v=""/>
    <m/>
    <m/>
    <m/>
    <m/>
    <m/>
    <m/>
    <m/>
    <m/>
    <m/>
    <m/>
    <m/>
    <m/>
    <m/>
    <m/>
    <m/>
  </r>
  <r>
    <x v="26"/>
    <x v="1"/>
    <m/>
    <m/>
    <m/>
    <m/>
    <m/>
    <s v=""/>
    <s v=""/>
    <s v=""/>
    <n v="0"/>
    <m/>
    <m/>
    <m/>
    <m/>
    <m/>
    <n v="0"/>
    <n v="0"/>
    <s v=""/>
    <s v="$0.010 Million and Lower Strategy"/>
    <m/>
    <m/>
    <m/>
    <m/>
    <n v="0"/>
    <n v="0"/>
    <m/>
    <s v=""/>
    <m/>
    <m/>
    <m/>
    <m/>
    <m/>
    <m/>
    <m/>
    <m/>
    <m/>
    <m/>
    <m/>
    <m/>
    <m/>
    <m/>
    <m/>
  </r>
  <r>
    <x v="27"/>
    <x v="1"/>
    <m/>
    <m/>
    <m/>
    <m/>
    <m/>
    <s v=""/>
    <s v=""/>
    <s v=""/>
    <n v="0"/>
    <m/>
    <m/>
    <m/>
    <m/>
    <m/>
    <n v="0"/>
    <n v="0"/>
    <s v=""/>
    <s v="$0.010 Million and Lower Strategy"/>
    <m/>
    <m/>
    <m/>
    <m/>
    <n v="0"/>
    <n v="0"/>
    <m/>
    <s v=""/>
    <m/>
    <m/>
    <m/>
    <m/>
    <m/>
    <m/>
    <m/>
    <m/>
    <m/>
    <m/>
    <m/>
    <m/>
    <m/>
    <m/>
    <m/>
  </r>
  <r>
    <x v="28"/>
    <x v="1"/>
    <m/>
    <m/>
    <m/>
    <m/>
    <m/>
    <s v=""/>
    <s v=""/>
    <s v=""/>
    <n v="0"/>
    <m/>
    <m/>
    <m/>
    <m/>
    <m/>
    <n v="0"/>
    <n v="0"/>
    <s v=""/>
    <s v="$0.010 Million and Lower Strategy"/>
    <m/>
    <m/>
    <m/>
    <m/>
    <n v="0"/>
    <n v="0"/>
    <m/>
    <s v=""/>
    <m/>
    <m/>
    <m/>
    <m/>
    <m/>
    <m/>
    <m/>
    <m/>
    <m/>
    <m/>
    <m/>
    <m/>
    <m/>
    <m/>
    <m/>
  </r>
  <r>
    <x v="29"/>
    <x v="1"/>
    <m/>
    <m/>
    <m/>
    <m/>
    <m/>
    <s v=""/>
    <s v=""/>
    <s v=""/>
    <n v="0"/>
    <m/>
    <m/>
    <m/>
    <m/>
    <m/>
    <n v="0"/>
    <n v="0"/>
    <s v=""/>
    <s v="$0.010 Million and Lower Strategy"/>
    <m/>
    <m/>
    <m/>
    <m/>
    <n v="0"/>
    <n v="0"/>
    <m/>
    <s v=""/>
    <m/>
    <m/>
    <m/>
    <m/>
    <m/>
    <m/>
    <m/>
    <m/>
    <m/>
    <m/>
    <m/>
    <m/>
    <m/>
    <m/>
    <m/>
  </r>
  <r>
    <x v="30"/>
    <x v="1"/>
    <m/>
    <m/>
    <m/>
    <m/>
    <m/>
    <s v=""/>
    <s v=""/>
    <s v=""/>
    <n v="0"/>
    <m/>
    <m/>
    <m/>
    <m/>
    <m/>
    <n v="0"/>
    <n v="0"/>
    <s v=""/>
    <s v="$0.010 Million and Lower Strategy"/>
    <m/>
    <m/>
    <m/>
    <m/>
    <n v="0"/>
    <n v="0"/>
    <m/>
    <s v=""/>
    <m/>
    <m/>
    <m/>
    <m/>
    <m/>
    <m/>
    <m/>
    <m/>
    <m/>
    <m/>
    <m/>
    <m/>
    <m/>
    <m/>
    <m/>
  </r>
  <r>
    <x v="31"/>
    <x v="1"/>
    <m/>
    <m/>
    <m/>
    <m/>
    <m/>
    <s v=""/>
    <s v=""/>
    <s v=""/>
    <n v="0"/>
    <m/>
    <m/>
    <m/>
    <m/>
    <m/>
    <n v="0"/>
    <n v="0"/>
    <s v=""/>
    <s v="$0.010 Million and Lower Strategy"/>
    <m/>
    <m/>
    <m/>
    <m/>
    <n v="0"/>
    <n v="0"/>
    <m/>
    <s v=""/>
    <m/>
    <m/>
    <m/>
    <m/>
    <m/>
    <m/>
    <m/>
    <m/>
    <m/>
    <m/>
    <m/>
    <m/>
    <m/>
    <m/>
    <m/>
  </r>
  <r>
    <x v="32"/>
    <x v="0"/>
    <m/>
    <m/>
    <m/>
    <m/>
    <m/>
    <s v=""/>
    <s v=""/>
    <s v=""/>
    <n v="0"/>
    <m/>
    <m/>
    <m/>
    <m/>
    <m/>
    <n v="0"/>
    <n v="0"/>
    <s v=""/>
    <s v="$0.010 Million and Lower Strategy"/>
    <m/>
    <m/>
    <m/>
    <m/>
    <n v="0"/>
    <n v="0"/>
    <m/>
    <s v=""/>
    <m/>
    <m/>
    <m/>
    <m/>
    <m/>
    <m/>
    <m/>
    <m/>
    <m/>
    <m/>
    <m/>
    <m/>
    <m/>
    <m/>
    <m/>
  </r>
  <r>
    <x v="33"/>
    <x v="0"/>
    <m/>
    <m/>
    <m/>
    <m/>
    <m/>
    <s v=""/>
    <s v=""/>
    <s v=""/>
    <n v="0"/>
    <m/>
    <m/>
    <m/>
    <m/>
    <m/>
    <n v="0"/>
    <n v="0"/>
    <s v=""/>
    <s v="$0.010 Million and Lower Strategy"/>
    <m/>
    <m/>
    <m/>
    <m/>
    <n v="0"/>
    <n v="0"/>
    <m/>
    <s v=""/>
    <m/>
    <m/>
    <m/>
    <m/>
    <m/>
    <m/>
    <m/>
    <m/>
    <m/>
    <m/>
    <m/>
    <m/>
    <m/>
    <m/>
    <m/>
  </r>
  <r>
    <x v="34"/>
    <x v="1"/>
    <m/>
    <m/>
    <m/>
    <m/>
    <m/>
    <s v=""/>
    <s v=""/>
    <s v=""/>
    <n v="0"/>
    <m/>
    <m/>
    <m/>
    <m/>
    <m/>
    <n v="0"/>
    <n v="0"/>
    <s v=""/>
    <s v="$0.010 Million and Lower Strategy"/>
    <m/>
    <m/>
    <m/>
    <m/>
    <n v="0"/>
    <n v="0"/>
    <m/>
    <s v=""/>
    <m/>
    <m/>
    <m/>
    <m/>
    <m/>
    <m/>
    <m/>
    <m/>
    <m/>
    <m/>
    <m/>
    <m/>
    <m/>
    <m/>
    <m/>
  </r>
  <r>
    <x v="35"/>
    <x v="0"/>
    <m/>
    <m/>
    <m/>
    <m/>
    <m/>
    <s v=""/>
    <s v=""/>
    <s v=""/>
    <n v="0"/>
    <m/>
    <m/>
    <m/>
    <m/>
    <m/>
    <n v="0"/>
    <n v="0"/>
    <s v=""/>
    <s v="$0.010 Million and Lower Strategy"/>
    <m/>
    <m/>
    <m/>
    <m/>
    <n v="0"/>
    <n v="0"/>
    <m/>
    <s v=""/>
    <m/>
    <m/>
    <m/>
    <m/>
    <m/>
    <m/>
    <m/>
    <m/>
    <m/>
    <m/>
    <m/>
    <m/>
    <m/>
    <m/>
    <m/>
  </r>
  <r>
    <x v="36"/>
    <x v="1"/>
    <m/>
    <m/>
    <m/>
    <m/>
    <m/>
    <s v=""/>
    <s v=""/>
    <s v=""/>
    <n v="0"/>
    <m/>
    <m/>
    <m/>
    <m/>
    <m/>
    <n v="0"/>
    <n v="0"/>
    <s v=""/>
    <s v="$0.010 Million and Lower Strategy"/>
    <m/>
    <m/>
    <m/>
    <m/>
    <n v="0"/>
    <n v="0"/>
    <m/>
    <s v=""/>
    <m/>
    <m/>
    <m/>
    <m/>
    <m/>
    <m/>
    <m/>
    <m/>
    <m/>
    <m/>
    <m/>
    <m/>
    <m/>
    <m/>
    <m/>
  </r>
  <r>
    <x v="37"/>
    <x v="2"/>
    <m/>
    <m/>
    <m/>
    <m/>
    <m/>
    <s v=""/>
    <s v=""/>
    <s v=""/>
    <n v="0"/>
    <m/>
    <m/>
    <m/>
    <m/>
    <m/>
    <n v="0"/>
    <n v="0"/>
    <s v=""/>
    <s v="$0.010 Million and Lower Strategy"/>
    <m/>
    <m/>
    <m/>
    <m/>
    <n v="0"/>
    <n v="0"/>
    <m/>
    <s v=""/>
    <m/>
    <m/>
    <m/>
    <m/>
    <m/>
    <m/>
    <m/>
    <m/>
    <m/>
    <m/>
    <m/>
    <m/>
    <m/>
    <m/>
    <m/>
  </r>
  <r>
    <x v="38"/>
    <x v="1"/>
    <m/>
    <m/>
    <m/>
    <m/>
    <m/>
    <s v=""/>
    <s v=""/>
    <s v=""/>
    <n v="0"/>
    <m/>
    <m/>
    <m/>
    <m/>
    <m/>
    <n v="0"/>
    <n v="0"/>
    <s v=""/>
    <s v="$0.010 Million and Lower Strategy"/>
    <m/>
    <m/>
    <m/>
    <m/>
    <n v="0"/>
    <n v="0"/>
    <m/>
    <s v=""/>
    <m/>
    <m/>
    <m/>
    <m/>
    <m/>
    <m/>
    <m/>
    <m/>
    <m/>
    <m/>
    <m/>
    <m/>
    <m/>
    <m/>
    <m/>
  </r>
  <r>
    <x v="39"/>
    <x v="2"/>
    <m/>
    <m/>
    <m/>
    <m/>
    <m/>
    <s v=""/>
    <s v=""/>
    <s v=""/>
    <n v="0"/>
    <m/>
    <m/>
    <m/>
    <m/>
    <m/>
    <n v="0"/>
    <n v="0"/>
    <s v=""/>
    <s v="$0.010 Million and Lower Strategy"/>
    <m/>
    <m/>
    <m/>
    <m/>
    <n v="0"/>
    <n v="0"/>
    <m/>
    <s v=""/>
    <m/>
    <m/>
    <m/>
    <m/>
    <m/>
    <m/>
    <m/>
    <m/>
    <m/>
    <m/>
    <m/>
    <m/>
    <m/>
    <m/>
    <m/>
  </r>
  <r>
    <x v="40"/>
    <x v="2"/>
    <m/>
    <m/>
    <m/>
    <m/>
    <m/>
    <s v=""/>
    <s v=""/>
    <s v=""/>
    <n v="0"/>
    <m/>
    <m/>
    <m/>
    <m/>
    <m/>
    <n v="0"/>
    <n v="0"/>
    <s v=""/>
    <s v="$0.010 Million and Lower Strategy"/>
    <m/>
    <m/>
    <m/>
    <m/>
    <n v="0"/>
    <n v="0"/>
    <m/>
    <s v=""/>
    <m/>
    <m/>
    <m/>
    <m/>
    <m/>
    <m/>
    <m/>
    <m/>
    <m/>
    <m/>
    <m/>
    <m/>
    <m/>
    <m/>
    <m/>
  </r>
  <r>
    <x v="41"/>
    <x v="0"/>
    <m/>
    <m/>
    <m/>
    <m/>
    <m/>
    <s v=""/>
    <s v=""/>
    <s v=""/>
    <n v="0"/>
    <m/>
    <m/>
    <m/>
    <m/>
    <m/>
    <n v="0"/>
    <n v="0"/>
    <s v=""/>
    <s v="$0.010 Million and Lower Strategy"/>
    <m/>
    <m/>
    <m/>
    <m/>
    <n v="0"/>
    <n v="0"/>
    <m/>
    <s v=""/>
    <m/>
    <m/>
    <m/>
    <m/>
    <m/>
    <m/>
    <m/>
    <m/>
    <m/>
    <m/>
    <m/>
    <m/>
    <m/>
    <m/>
    <m/>
  </r>
  <r>
    <x v="42"/>
    <x v="1"/>
    <m/>
    <m/>
    <m/>
    <m/>
    <m/>
    <s v=""/>
    <s v=""/>
    <s v=""/>
    <n v="0"/>
    <m/>
    <m/>
    <m/>
    <m/>
    <m/>
    <n v="0"/>
    <n v="0"/>
    <s v=""/>
    <s v="$0.010 Million and Lower Strategy"/>
    <m/>
    <m/>
    <m/>
    <m/>
    <n v="0"/>
    <n v="0"/>
    <m/>
    <s v=""/>
    <m/>
    <m/>
    <m/>
    <m/>
    <m/>
    <m/>
    <m/>
    <m/>
    <m/>
    <m/>
    <m/>
    <m/>
    <m/>
    <m/>
    <m/>
  </r>
  <r>
    <x v="43"/>
    <x v="1"/>
    <m/>
    <m/>
    <m/>
    <m/>
    <m/>
    <s v=""/>
    <s v=""/>
    <s v=""/>
    <n v="0"/>
    <m/>
    <m/>
    <m/>
    <m/>
    <m/>
    <n v="0"/>
    <n v="0"/>
    <s v=""/>
    <s v="$0.010 Million and Lower Strategy"/>
    <m/>
    <m/>
    <m/>
    <m/>
    <n v="0"/>
    <n v="0"/>
    <m/>
    <s v=""/>
    <m/>
    <m/>
    <m/>
    <m/>
    <m/>
    <m/>
    <m/>
    <m/>
    <m/>
    <m/>
    <m/>
    <m/>
    <m/>
    <m/>
    <m/>
  </r>
  <r>
    <x v="44"/>
    <x v="1"/>
    <m/>
    <m/>
    <m/>
    <m/>
    <m/>
    <s v=""/>
    <s v=""/>
    <s v=""/>
    <n v="0"/>
    <m/>
    <m/>
    <m/>
    <m/>
    <m/>
    <n v="0"/>
    <n v="0"/>
    <s v=""/>
    <s v="$0.010 Million and Lower Strategy"/>
    <m/>
    <m/>
    <m/>
    <m/>
    <n v="0"/>
    <n v="0"/>
    <m/>
    <s v=""/>
    <m/>
    <m/>
    <m/>
    <m/>
    <m/>
    <m/>
    <m/>
    <m/>
    <m/>
    <m/>
    <m/>
    <m/>
    <m/>
    <m/>
    <m/>
  </r>
  <r>
    <x v="45"/>
    <x v="1"/>
    <m/>
    <m/>
    <m/>
    <m/>
    <m/>
    <s v=""/>
    <s v=""/>
    <s v=""/>
    <n v="0"/>
    <m/>
    <m/>
    <m/>
    <m/>
    <m/>
    <n v="0"/>
    <n v="0"/>
    <s v=""/>
    <s v="$0.010 Million and Lower Strategy"/>
    <m/>
    <m/>
    <m/>
    <m/>
    <n v="0"/>
    <n v="0"/>
    <m/>
    <s v=""/>
    <m/>
    <m/>
    <m/>
    <m/>
    <m/>
    <m/>
    <m/>
    <m/>
    <m/>
    <m/>
    <m/>
    <m/>
    <m/>
    <m/>
    <m/>
  </r>
  <r>
    <x v="46"/>
    <x v="1"/>
    <m/>
    <m/>
    <m/>
    <m/>
    <m/>
    <s v=""/>
    <s v=""/>
    <s v=""/>
    <n v="0"/>
    <m/>
    <m/>
    <m/>
    <m/>
    <m/>
    <n v="0"/>
    <n v="0"/>
    <s v=""/>
    <s v="$0.010 Million and Lower Strategy"/>
    <m/>
    <m/>
    <m/>
    <m/>
    <n v="0"/>
    <n v="0"/>
    <m/>
    <s v=""/>
    <m/>
    <m/>
    <m/>
    <m/>
    <m/>
    <m/>
    <m/>
    <m/>
    <m/>
    <m/>
    <m/>
    <m/>
    <m/>
    <m/>
    <m/>
  </r>
  <r>
    <x v="47"/>
    <x v="1"/>
    <m/>
    <m/>
    <m/>
    <m/>
    <m/>
    <s v=""/>
    <s v=""/>
    <s v=""/>
    <n v="0"/>
    <m/>
    <m/>
    <m/>
    <m/>
    <m/>
    <n v="0"/>
    <n v="0"/>
    <s v=""/>
    <s v="$0.010 Million and Lower Strategy"/>
    <m/>
    <m/>
    <m/>
    <m/>
    <n v="0"/>
    <n v="0"/>
    <m/>
    <s v=""/>
    <m/>
    <m/>
    <m/>
    <m/>
    <m/>
    <m/>
    <m/>
    <m/>
    <m/>
    <m/>
    <m/>
    <m/>
    <m/>
    <m/>
    <m/>
  </r>
  <r>
    <x v="48"/>
    <x v="0"/>
    <m/>
    <m/>
    <m/>
    <m/>
    <m/>
    <s v=""/>
    <s v=""/>
    <s v=""/>
    <n v="0"/>
    <m/>
    <m/>
    <m/>
    <m/>
    <m/>
    <n v="0"/>
    <n v="0"/>
    <s v=""/>
    <s v="$0.010 Million and Lower Strategy"/>
    <m/>
    <m/>
    <m/>
    <m/>
    <n v="0"/>
    <n v="0"/>
    <m/>
    <s v=""/>
    <m/>
    <m/>
    <m/>
    <m/>
    <m/>
    <m/>
    <m/>
    <m/>
    <m/>
    <m/>
    <m/>
    <m/>
    <m/>
    <m/>
    <m/>
  </r>
  <r>
    <x v="49"/>
    <x v="0"/>
    <m/>
    <m/>
    <m/>
    <m/>
    <m/>
    <s v=""/>
    <s v=""/>
    <s v=""/>
    <n v="0"/>
    <m/>
    <m/>
    <m/>
    <m/>
    <m/>
    <n v="0"/>
    <n v="0"/>
    <s v=""/>
    <s v="$0.010 Million and Lower Strategy"/>
    <m/>
    <m/>
    <m/>
    <m/>
    <n v="0"/>
    <n v="0"/>
    <m/>
    <s v=""/>
    <m/>
    <m/>
    <m/>
    <m/>
    <m/>
    <m/>
    <m/>
    <m/>
    <m/>
    <m/>
    <m/>
    <m/>
    <m/>
    <m/>
    <m/>
  </r>
  <r>
    <x v="50"/>
    <x v="0"/>
    <m/>
    <m/>
    <m/>
    <m/>
    <m/>
    <s v=""/>
    <s v=""/>
    <s v=""/>
    <n v="0"/>
    <m/>
    <m/>
    <m/>
    <m/>
    <m/>
    <n v="0"/>
    <n v="0"/>
    <s v=""/>
    <s v="$0.010 Million and Lower Strategy"/>
    <m/>
    <m/>
    <m/>
    <m/>
    <n v="0"/>
    <n v="0"/>
    <m/>
    <s v=""/>
    <m/>
    <m/>
    <m/>
    <m/>
    <m/>
    <m/>
    <m/>
    <m/>
    <m/>
    <m/>
    <m/>
    <m/>
    <m/>
    <m/>
    <m/>
  </r>
  <r>
    <x v="51"/>
    <x v="2"/>
    <m/>
    <m/>
    <m/>
    <m/>
    <m/>
    <s v=""/>
    <s v=""/>
    <s v=""/>
    <n v="0"/>
    <m/>
    <m/>
    <m/>
    <m/>
    <m/>
    <n v="0"/>
    <n v="0"/>
    <s v=""/>
    <s v="$0.010 Million and Lower Strategy"/>
    <m/>
    <m/>
    <m/>
    <m/>
    <n v="0"/>
    <n v="0"/>
    <m/>
    <s v=""/>
    <m/>
    <m/>
    <m/>
    <m/>
    <m/>
    <m/>
    <m/>
    <m/>
    <m/>
    <m/>
    <m/>
    <m/>
    <m/>
    <m/>
    <m/>
  </r>
  <r>
    <x v="52"/>
    <x v="1"/>
    <m/>
    <m/>
    <m/>
    <m/>
    <m/>
    <s v=""/>
    <s v=""/>
    <s v=""/>
    <n v="0"/>
    <m/>
    <m/>
    <m/>
    <m/>
    <m/>
    <n v="0"/>
    <n v="0"/>
    <s v=""/>
    <s v="$0.010 Million and Lower Strategy"/>
    <m/>
    <m/>
    <m/>
    <m/>
    <n v="0"/>
    <n v="0"/>
    <m/>
    <s v=""/>
    <m/>
    <m/>
    <m/>
    <m/>
    <m/>
    <m/>
    <m/>
    <m/>
    <m/>
    <m/>
    <m/>
    <m/>
    <m/>
    <m/>
    <m/>
  </r>
  <r>
    <x v="53"/>
    <x v="1"/>
    <m/>
    <m/>
    <m/>
    <m/>
    <m/>
    <s v=""/>
    <s v=""/>
    <s v=""/>
    <n v="0"/>
    <m/>
    <m/>
    <m/>
    <m/>
    <m/>
    <n v="0"/>
    <n v="0"/>
    <s v=""/>
    <s v="$0.010 Million and Lower Strategy"/>
    <m/>
    <m/>
    <m/>
    <m/>
    <n v="0"/>
    <n v="0"/>
    <m/>
    <s v=""/>
    <m/>
    <m/>
    <m/>
    <m/>
    <m/>
    <m/>
    <m/>
    <m/>
    <m/>
    <m/>
    <m/>
    <m/>
    <m/>
    <m/>
    <m/>
  </r>
  <r>
    <x v="54"/>
    <x v="0"/>
    <m/>
    <m/>
    <m/>
    <m/>
    <m/>
    <s v=""/>
    <s v=""/>
    <s v=""/>
    <n v="0"/>
    <m/>
    <m/>
    <m/>
    <m/>
    <m/>
    <n v="0"/>
    <n v="0"/>
    <s v=""/>
    <s v="$0.010 Million and Lower Strategy"/>
    <m/>
    <m/>
    <m/>
    <m/>
    <n v="0"/>
    <n v="0"/>
    <m/>
    <s v=""/>
    <m/>
    <m/>
    <m/>
    <m/>
    <m/>
    <m/>
    <m/>
    <m/>
    <m/>
    <m/>
    <m/>
    <m/>
    <m/>
    <m/>
    <m/>
  </r>
  <r>
    <x v="55"/>
    <x v="2"/>
    <m/>
    <m/>
    <m/>
    <m/>
    <m/>
    <s v=""/>
    <s v=""/>
    <s v=""/>
    <n v="0"/>
    <m/>
    <m/>
    <m/>
    <m/>
    <m/>
    <n v="0"/>
    <n v="0"/>
    <s v=""/>
    <s v="$0.010 Million and Lower Strategy"/>
    <m/>
    <m/>
    <m/>
    <m/>
    <n v="0"/>
    <n v="0"/>
    <m/>
    <s v=""/>
    <m/>
    <m/>
    <m/>
    <m/>
    <m/>
    <m/>
    <m/>
    <m/>
    <m/>
    <m/>
    <m/>
    <m/>
    <m/>
    <m/>
    <m/>
  </r>
  <r>
    <x v="56"/>
    <x v="1"/>
    <m/>
    <m/>
    <m/>
    <m/>
    <m/>
    <s v=""/>
    <s v=""/>
    <s v=""/>
    <n v="0"/>
    <m/>
    <m/>
    <m/>
    <m/>
    <m/>
    <n v="0"/>
    <n v="0"/>
    <s v=""/>
    <s v="$0.010 Million and Lower Strategy"/>
    <m/>
    <m/>
    <m/>
    <m/>
    <n v="0"/>
    <n v="0"/>
    <m/>
    <s v=""/>
    <m/>
    <m/>
    <m/>
    <m/>
    <m/>
    <m/>
    <m/>
    <m/>
    <m/>
    <m/>
    <m/>
    <m/>
    <m/>
    <m/>
    <m/>
  </r>
  <r>
    <x v="57"/>
    <x v="0"/>
    <m/>
    <m/>
    <m/>
    <m/>
    <m/>
    <s v=""/>
    <s v=""/>
    <s v=""/>
    <n v="0"/>
    <m/>
    <m/>
    <m/>
    <m/>
    <m/>
    <n v="0"/>
    <n v="0"/>
    <s v=""/>
    <s v="$0.010 Million and Lower Strategy"/>
    <m/>
    <m/>
    <m/>
    <m/>
    <n v="0"/>
    <n v="0"/>
    <m/>
    <s v=""/>
    <m/>
    <m/>
    <m/>
    <m/>
    <m/>
    <m/>
    <m/>
    <m/>
    <m/>
    <m/>
    <m/>
    <m/>
    <m/>
    <m/>
    <m/>
  </r>
  <r>
    <x v="58"/>
    <x v="2"/>
    <m/>
    <m/>
    <m/>
    <m/>
    <m/>
    <s v=""/>
    <s v=""/>
    <s v=""/>
    <n v="0"/>
    <m/>
    <m/>
    <m/>
    <m/>
    <m/>
    <n v="0"/>
    <n v="0"/>
    <s v=""/>
    <s v="$0.010 Million and Lower Strategy"/>
    <m/>
    <m/>
    <m/>
    <m/>
    <n v="0"/>
    <n v="0"/>
    <m/>
    <s v=""/>
    <m/>
    <m/>
    <m/>
    <m/>
    <m/>
    <m/>
    <m/>
    <m/>
    <m/>
    <m/>
    <m/>
    <m/>
    <m/>
    <m/>
    <m/>
  </r>
  <r>
    <x v="59"/>
    <x v="2"/>
    <m/>
    <m/>
    <m/>
    <m/>
    <m/>
    <s v=""/>
    <s v=""/>
    <s v=""/>
    <n v="0"/>
    <m/>
    <m/>
    <m/>
    <m/>
    <m/>
    <n v="0"/>
    <n v="0"/>
    <s v=""/>
    <s v="$0.010 Million and Lower Strategy"/>
    <m/>
    <m/>
    <m/>
    <m/>
    <n v="0"/>
    <n v="0"/>
    <m/>
    <s v=""/>
    <m/>
    <m/>
    <m/>
    <m/>
    <m/>
    <m/>
    <m/>
    <m/>
    <m/>
    <m/>
    <m/>
    <m/>
    <m/>
    <m/>
    <m/>
  </r>
  <r>
    <x v="60"/>
    <x v="1"/>
    <m/>
    <m/>
    <m/>
    <m/>
    <m/>
    <s v=""/>
    <s v=""/>
    <s v=""/>
    <n v="0"/>
    <m/>
    <m/>
    <m/>
    <m/>
    <m/>
    <n v="0"/>
    <n v="0"/>
    <s v=""/>
    <s v="$0.010 Million and Lower Strategy"/>
    <m/>
    <m/>
    <m/>
    <m/>
    <n v="0"/>
    <n v="0"/>
    <m/>
    <s v=""/>
    <m/>
    <m/>
    <m/>
    <m/>
    <m/>
    <m/>
    <m/>
    <m/>
    <m/>
    <m/>
    <m/>
    <m/>
    <m/>
    <m/>
    <m/>
  </r>
  <r>
    <x v="61"/>
    <x v="1"/>
    <m/>
    <m/>
    <m/>
    <m/>
    <m/>
    <s v=""/>
    <s v=""/>
    <s v=""/>
    <n v="0"/>
    <m/>
    <m/>
    <m/>
    <m/>
    <m/>
    <n v="0"/>
    <n v="0"/>
    <s v=""/>
    <s v="$0.010 Million and Lower Strategy"/>
    <m/>
    <m/>
    <m/>
    <m/>
    <n v="0"/>
    <n v="0"/>
    <m/>
    <s v=""/>
    <m/>
    <m/>
    <m/>
    <m/>
    <m/>
    <m/>
    <m/>
    <m/>
    <m/>
    <m/>
    <m/>
    <m/>
    <m/>
    <m/>
    <m/>
  </r>
  <r>
    <x v="62"/>
    <x v="0"/>
    <m/>
    <m/>
    <m/>
    <m/>
    <m/>
    <s v=""/>
    <s v=""/>
    <s v=""/>
    <n v="0"/>
    <m/>
    <m/>
    <m/>
    <m/>
    <m/>
    <n v="0"/>
    <n v="0"/>
    <s v=""/>
    <s v="$0.010 Million and Lower Strategy"/>
    <m/>
    <m/>
    <m/>
    <m/>
    <n v="0"/>
    <n v="0"/>
    <m/>
    <s v=""/>
    <m/>
    <m/>
    <m/>
    <m/>
    <m/>
    <m/>
    <m/>
    <m/>
    <m/>
    <m/>
    <m/>
    <m/>
    <m/>
    <m/>
    <m/>
  </r>
  <r>
    <x v="63"/>
    <x v="0"/>
    <m/>
    <m/>
    <m/>
    <m/>
    <m/>
    <s v=""/>
    <s v=""/>
    <s v=""/>
    <n v="0"/>
    <m/>
    <m/>
    <m/>
    <m/>
    <m/>
    <n v="0"/>
    <n v="0"/>
    <s v=""/>
    <s v="$0.010 Million and Lower Strategy"/>
    <m/>
    <m/>
    <m/>
    <m/>
    <n v="0"/>
    <n v="0"/>
    <m/>
    <s v=""/>
    <m/>
    <m/>
    <m/>
    <m/>
    <m/>
    <m/>
    <m/>
    <m/>
    <m/>
    <m/>
    <m/>
    <m/>
    <m/>
    <m/>
    <m/>
  </r>
  <r>
    <x v="64"/>
    <x v="1"/>
    <m/>
    <m/>
    <m/>
    <m/>
    <m/>
    <s v=""/>
    <s v=""/>
    <s v=""/>
    <n v="0"/>
    <m/>
    <m/>
    <m/>
    <m/>
    <m/>
    <n v="0"/>
    <n v="0"/>
    <s v=""/>
    <s v="$0.010 Million and Lower Strategy"/>
    <m/>
    <m/>
    <m/>
    <m/>
    <n v="0"/>
    <n v="0"/>
    <m/>
    <s v=""/>
    <m/>
    <m/>
    <m/>
    <m/>
    <m/>
    <m/>
    <m/>
    <m/>
    <m/>
    <m/>
    <m/>
    <m/>
    <m/>
    <m/>
    <m/>
  </r>
  <r>
    <x v="65"/>
    <x v="1"/>
    <m/>
    <m/>
    <m/>
    <m/>
    <m/>
    <s v=""/>
    <s v=""/>
    <s v=""/>
    <n v="0"/>
    <m/>
    <m/>
    <m/>
    <m/>
    <m/>
    <n v="0"/>
    <n v="0"/>
    <s v=""/>
    <s v="$0.010 Million and Lower Strategy"/>
    <m/>
    <m/>
    <m/>
    <m/>
    <n v="0"/>
    <n v="0"/>
    <m/>
    <s v=""/>
    <m/>
    <m/>
    <m/>
    <m/>
    <m/>
    <m/>
    <m/>
    <m/>
    <m/>
    <m/>
    <m/>
    <m/>
    <m/>
    <m/>
    <m/>
  </r>
  <r>
    <x v="66"/>
    <x v="0"/>
    <m/>
    <m/>
    <m/>
    <m/>
    <m/>
    <s v=""/>
    <s v=""/>
    <s v=""/>
    <n v="0"/>
    <m/>
    <m/>
    <m/>
    <m/>
    <m/>
    <n v="0"/>
    <n v="0"/>
    <s v=""/>
    <s v="$0.010 Million and Lower Strategy"/>
    <m/>
    <m/>
    <m/>
    <m/>
    <n v="0"/>
    <n v="0"/>
    <m/>
    <s v=""/>
    <m/>
    <m/>
    <m/>
    <m/>
    <m/>
    <m/>
    <m/>
    <m/>
    <m/>
    <m/>
    <m/>
    <m/>
    <m/>
    <m/>
    <m/>
  </r>
  <r>
    <x v="67"/>
    <x v="2"/>
    <m/>
    <m/>
    <m/>
    <m/>
    <m/>
    <s v=""/>
    <s v=""/>
    <s v=""/>
    <n v="0"/>
    <m/>
    <m/>
    <m/>
    <m/>
    <m/>
    <n v="0"/>
    <n v="0"/>
    <s v=""/>
    <s v="$0.010 Million and Lower Strategy"/>
    <m/>
    <m/>
    <m/>
    <m/>
    <n v="0"/>
    <n v="0"/>
    <m/>
    <s v=""/>
    <m/>
    <m/>
    <m/>
    <m/>
    <m/>
    <m/>
    <m/>
    <m/>
    <m/>
    <m/>
    <m/>
    <m/>
    <m/>
    <m/>
    <m/>
  </r>
  <r>
    <x v="68"/>
    <x v="1"/>
    <m/>
    <m/>
    <m/>
    <m/>
    <m/>
    <s v=""/>
    <s v=""/>
    <s v=""/>
    <n v="0"/>
    <m/>
    <m/>
    <m/>
    <m/>
    <m/>
    <n v="0"/>
    <n v="0"/>
    <s v=""/>
    <s v="$0.010 Million and Lower Strategy"/>
    <m/>
    <m/>
    <m/>
    <m/>
    <n v="0"/>
    <n v="0"/>
    <m/>
    <s v=""/>
    <m/>
    <m/>
    <m/>
    <m/>
    <m/>
    <m/>
    <m/>
    <m/>
    <m/>
    <m/>
    <m/>
    <m/>
    <m/>
    <m/>
    <m/>
  </r>
  <r>
    <x v="69"/>
    <x v="0"/>
    <m/>
    <m/>
    <m/>
    <m/>
    <m/>
    <s v=""/>
    <s v=""/>
    <s v=""/>
    <n v="0"/>
    <m/>
    <m/>
    <m/>
    <m/>
    <m/>
    <n v="0"/>
    <n v="0"/>
    <s v=""/>
    <s v="$0.010 Million and Lower Strategy"/>
    <m/>
    <m/>
    <m/>
    <m/>
    <n v="0"/>
    <n v="0"/>
    <m/>
    <s v=""/>
    <m/>
    <m/>
    <m/>
    <m/>
    <m/>
    <m/>
    <m/>
    <m/>
    <m/>
    <m/>
    <m/>
    <m/>
    <m/>
    <m/>
    <m/>
  </r>
  <r>
    <x v="70"/>
    <x v="1"/>
    <m/>
    <m/>
    <m/>
    <m/>
    <m/>
    <s v=""/>
    <s v=""/>
    <s v=""/>
    <n v="0"/>
    <m/>
    <m/>
    <m/>
    <m/>
    <m/>
    <n v="0"/>
    <n v="0"/>
    <s v=""/>
    <s v="$0.010 Million and Lower Strategy"/>
    <m/>
    <m/>
    <m/>
    <m/>
    <n v="0"/>
    <n v="0"/>
    <m/>
    <s v=""/>
    <m/>
    <m/>
    <m/>
    <m/>
    <m/>
    <m/>
    <m/>
    <m/>
    <m/>
    <m/>
    <m/>
    <m/>
    <m/>
    <m/>
    <m/>
  </r>
  <r>
    <x v="71"/>
    <x v="0"/>
    <m/>
    <m/>
    <m/>
    <m/>
    <m/>
    <s v=""/>
    <s v=""/>
    <s v=""/>
    <n v="0"/>
    <m/>
    <m/>
    <m/>
    <m/>
    <m/>
    <n v="0"/>
    <n v="0"/>
    <s v=""/>
    <s v="$0.010 Million and Lower Strategy"/>
    <m/>
    <m/>
    <m/>
    <m/>
    <n v="0"/>
    <n v="0"/>
    <m/>
    <s v=""/>
    <m/>
    <m/>
    <m/>
    <m/>
    <m/>
    <m/>
    <m/>
    <m/>
    <m/>
    <m/>
    <m/>
    <m/>
    <m/>
    <m/>
    <m/>
  </r>
  <r>
    <x v="72"/>
    <x v="1"/>
    <m/>
    <m/>
    <m/>
    <m/>
    <m/>
    <s v=""/>
    <s v=""/>
    <s v=""/>
    <n v="0"/>
    <m/>
    <m/>
    <m/>
    <m/>
    <m/>
    <n v="0"/>
    <n v="0"/>
    <s v=""/>
    <s v="$0.010 Million and Lower Strategy"/>
    <m/>
    <m/>
    <m/>
    <m/>
    <n v="0"/>
    <n v="0"/>
    <m/>
    <s v=""/>
    <m/>
    <m/>
    <m/>
    <m/>
    <m/>
    <m/>
    <m/>
    <m/>
    <m/>
    <m/>
    <m/>
    <m/>
    <m/>
    <m/>
    <m/>
  </r>
  <r>
    <x v="73"/>
    <x v="1"/>
    <m/>
    <m/>
    <m/>
    <m/>
    <m/>
    <s v=""/>
    <s v=""/>
    <s v=""/>
    <n v="0"/>
    <m/>
    <m/>
    <m/>
    <m/>
    <m/>
    <n v="0"/>
    <n v="0"/>
    <s v=""/>
    <s v="$0.010 Million and Lower Strategy"/>
    <m/>
    <m/>
    <m/>
    <m/>
    <n v="0"/>
    <n v="0"/>
    <m/>
    <s v=""/>
    <m/>
    <m/>
    <m/>
    <m/>
    <m/>
    <m/>
    <m/>
    <m/>
    <m/>
    <m/>
    <m/>
    <m/>
    <m/>
    <m/>
    <m/>
  </r>
  <r>
    <x v="74"/>
    <x v="0"/>
    <m/>
    <m/>
    <m/>
    <m/>
    <m/>
    <s v=""/>
    <s v=""/>
    <s v=""/>
    <n v="0"/>
    <m/>
    <m/>
    <m/>
    <m/>
    <m/>
    <n v="0"/>
    <n v="0"/>
    <s v=""/>
    <s v="$0.010 Million and Lower Strategy"/>
    <m/>
    <m/>
    <m/>
    <m/>
    <n v="0"/>
    <n v="0"/>
    <m/>
    <s v=""/>
    <m/>
    <m/>
    <m/>
    <m/>
    <m/>
    <m/>
    <m/>
    <m/>
    <m/>
    <m/>
    <m/>
    <m/>
    <m/>
    <m/>
    <m/>
  </r>
  <r>
    <x v="75"/>
    <x v="0"/>
    <m/>
    <m/>
    <m/>
    <m/>
    <m/>
    <s v=""/>
    <s v=""/>
    <s v=""/>
    <n v="0"/>
    <m/>
    <m/>
    <m/>
    <m/>
    <m/>
    <n v="0"/>
    <n v="0"/>
    <s v=""/>
    <s v="$0.010 Million and Lower Strategy"/>
    <m/>
    <m/>
    <m/>
    <m/>
    <n v="0"/>
    <n v="0"/>
    <m/>
    <s v=""/>
    <m/>
    <m/>
    <m/>
    <m/>
    <m/>
    <m/>
    <m/>
    <m/>
    <m/>
    <m/>
    <m/>
    <m/>
    <m/>
    <m/>
    <m/>
  </r>
  <r>
    <x v="76"/>
    <x v="1"/>
    <m/>
    <m/>
    <m/>
    <m/>
    <m/>
    <s v=""/>
    <s v=""/>
    <s v=""/>
    <n v="0"/>
    <m/>
    <m/>
    <m/>
    <m/>
    <m/>
    <n v="0"/>
    <n v="0"/>
    <s v=""/>
    <s v="$0.010 Million and Lower Strategy"/>
    <m/>
    <m/>
    <m/>
    <m/>
    <n v="0"/>
    <n v="0"/>
    <m/>
    <s v=""/>
    <m/>
    <m/>
    <m/>
    <m/>
    <m/>
    <m/>
    <m/>
    <m/>
    <m/>
    <m/>
    <m/>
    <m/>
    <m/>
    <m/>
    <m/>
  </r>
  <r>
    <x v="77"/>
    <x v="1"/>
    <m/>
    <m/>
    <m/>
    <m/>
    <m/>
    <s v=""/>
    <s v=""/>
    <s v=""/>
    <n v="0"/>
    <m/>
    <m/>
    <m/>
    <m/>
    <m/>
    <n v="0"/>
    <n v="0"/>
    <s v=""/>
    <s v="$0.010 Million and Lower Strategy"/>
    <m/>
    <m/>
    <m/>
    <m/>
    <n v="0"/>
    <n v="0"/>
    <m/>
    <s v=""/>
    <m/>
    <m/>
    <m/>
    <m/>
    <m/>
    <m/>
    <m/>
    <m/>
    <m/>
    <m/>
    <m/>
    <m/>
    <m/>
    <m/>
    <m/>
  </r>
  <r>
    <x v="78"/>
    <x v="1"/>
    <m/>
    <m/>
    <m/>
    <m/>
    <m/>
    <s v=""/>
    <s v=""/>
    <s v=""/>
    <n v="0"/>
    <m/>
    <m/>
    <m/>
    <m/>
    <m/>
    <n v="0"/>
    <n v="0"/>
    <s v=""/>
    <s v="$0.010 Million and Lower Strategy"/>
    <m/>
    <m/>
    <m/>
    <m/>
    <n v="0"/>
    <n v="0"/>
    <m/>
    <s v=""/>
    <m/>
    <m/>
    <m/>
    <m/>
    <m/>
    <m/>
    <m/>
    <m/>
    <m/>
    <m/>
    <m/>
    <m/>
    <m/>
    <m/>
    <m/>
  </r>
  <r>
    <x v="79"/>
    <x v="2"/>
    <m/>
    <m/>
    <m/>
    <m/>
    <m/>
    <s v=""/>
    <s v=""/>
    <s v=""/>
    <n v="0"/>
    <m/>
    <m/>
    <m/>
    <m/>
    <m/>
    <n v="0"/>
    <n v="0"/>
    <s v=""/>
    <s v="$0.010 Million and Lower Strategy"/>
    <m/>
    <m/>
    <m/>
    <m/>
    <n v="0"/>
    <n v="0"/>
    <m/>
    <s v=""/>
    <m/>
    <m/>
    <m/>
    <m/>
    <m/>
    <m/>
    <m/>
    <m/>
    <m/>
    <m/>
    <m/>
    <m/>
    <m/>
    <m/>
    <m/>
  </r>
  <r>
    <x v="80"/>
    <x v="2"/>
    <m/>
    <m/>
    <m/>
    <m/>
    <m/>
    <s v=""/>
    <s v=""/>
    <s v=""/>
    <n v="0"/>
    <m/>
    <m/>
    <m/>
    <m/>
    <m/>
    <n v="0"/>
    <n v="0"/>
    <s v=""/>
    <s v="$0.010 Million and Lower Strategy"/>
    <m/>
    <m/>
    <m/>
    <m/>
    <n v="0"/>
    <n v="0"/>
    <m/>
    <s v=""/>
    <m/>
    <m/>
    <m/>
    <m/>
    <m/>
    <m/>
    <m/>
    <m/>
    <m/>
    <m/>
    <m/>
    <m/>
    <m/>
    <m/>
    <m/>
  </r>
  <r>
    <x v="81"/>
    <x v="2"/>
    <m/>
    <m/>
    <m/>
    <m/>
    <m/>
    <s v=""/>
    <s v=""/>
    <s v=""/>
    <n v="0"/>
    <m/>
    <m/>
    <m/>
    <m/>
    <m/>
    <n v="0"/>
    <n v="0"/>
    <s v=""/>
    <s v="$0.010 Million and Lower Strategy"/>
    <m/>
    <m/>
    <m/>
    <m/>
    <n v="0"/>
    <n v="0"/>
    <m/>
    <s v=""/>
    <m/>
    <m/>
    <m/>
    <m/>
    <m/>
    <m/>
    <m/>
    <m/>
    <m/>
    <m/>
    <m/>
    <m/>
    <m/>
    <m/>
    <m/>
  </r>
  <r>
    <x v="82"/>
    <x v="1"/>
    <m/>
    <m/>
    <m/>
    <m/>
    <m/>
    <s v=""/>
    <s v=""/>
    <s v=""/>
    <n v="0"/>
    <m/>
    <m/>
    <m/>
    <m/>
    <m/>
    <n v="0"/>
    <n v="0"/>
    <s v=""/>
    <s v="$0.010 Million and Lower Strategy"/>
    <m/>
    <m/>
    <m/>
    <m/>
    <n v="0"/>
    <n v="0"/>
    <m/>
    <s v=""/>
    <m/>
    <m/>
    <m/>
    <m/>
    <m/>
    <m/>
    <m/>
    <m/>
    <m/>
    <m/>
    <m/>
    <m/>
    <m/>
    <m/>
    <m/>
  </r>
  <r>
    <x v="83"/>
    <x v="0"/>
    <m/>
    <m/>
    <m/>
    <m/>
    <m/>
    <s v=""/>
    <s v=""/>
    <s v=""/>
    <n v="0"/>
    <m/>
    <m/>
    <m/>
    <m/>
    <m/>
    <n v="0"/>
    <n v="0"/>
    <s v=""/>
    <s v="$0.010 Million and Lower Strategy"/>
    <m/>
    <m/>
    <m/>
    <m/>
    <n v="0"/>
    <n v="0"/>
    <m/>
    <s v=""/>
    <m/>
    <m/>
    <m/>
    <m/>
    <m/>
    <m/>
    <m/>
    <m/>
    <m/>
    <m/>
    <m/>
    <m/>
    <m/>
    <m/>
    <m/>
  </r>
  <r>
    <x v="84"/>
    <x v="2"/>
    <m/>
    <m/>
    <m/>
    <m/>
    <m/>
    <s v=""/>
    <s v=""/>
    <s v=""/>
    <n v="0"/>
    <m/>
    <m/>
    <m/>
    <m/>
    <m/>
    <n v="0"/>
    <n v="0"/>
    <s v=""/>
    <s v="$0.010 Million and Lower Strategy"/>
    <m/>
    <m/>
    <m/>
    <m/>
    <n v="0"/>
    <n v="0"/>
    <m/>
    <s v=""/>
    <m/>
    <m/>
    <m/>
    <m/>
    <m/>
    <m/>
    <m/>
    <m/>
    <m/>
    <m/>
    <m/>
    <m/>
    <m/>
    <m/>
    <m/>
  </r>
  <r>
    <x v="85"/>
    <x v="0"/>
    <m/>
    <m/>
    <m/>
    <m/>
    <m/>
    <s v=""/>
    <s v=""/>
    <s v=""/>
    <n v="0"/>
    <m/>
    <m/>
    <m/>
    <m/>
    <m/>
    <n v="0"/>
    <n v="0"/>
    <s v=""/>
    <s v="$0.010 Million and Lower Strategy"/>
    <m/>
    <m/>
    <m/>
    <m/>
    <n v="0"/>
    <n v="0"/>
    <m/>
    <s v=""/>
    <m/>
    <m/>
    <m/>
    <m/>
    <m/>
    <m/>
    <m/>
    <m/>
    <m/>
    <m/>
    <m/>
    <m/>
    <m/>
    <m/>
    <m/>
  </r>
  <r>
    <x v="86"/>
    <x v="1"/>
    <m/>
    <m/>
    <m/>
    <m/>
    <m/>
    <s v=""/>
    <s v=""/>
    <s v=""/>
    <n v="0"/>
    <m/>
    <m/>
    <m/>
    <m/>
    <m/>
    <n v="0"/>
    <n v="0"/>
    <s v=""/>
    <s v="$0.010 Million and Lower Strategy"/>
    <m/>
    <m/>
    <m/>
    <m/>
    <n v="0"/>
    <n v="0"/>
    <m/>
    <s v=""/>
    <m/>
    <m/>
    <m/>
    <m/>
    <m/>
    <m/>
    <m/>
    <m/>
    <m/>
    <m/>
    <m/>
    <m/>
    <m/>
    <m/>
    <m/>
  </r>
  <r>
    <x v="87"/>
    <x v="0"/>
    <m/>
    <m/>
    <m/>
    <m/>
    <m/>
    <s v=""/>
    <s v=""/>
    <s v=""/>
    <n v="0"/>
    <m/>
    <m/>
    <m/>
    <m/>
    <m/>
    <n v="0"/>
    <n v="0"/>
    <s v=""/>
    <s v="$0.010 Million and Lower Strategy"/>
    <m/>
    <m/>
    <m/>
    <m/>
    <n v="0"/>
    <n v="0"/>
    <m/>
    <s v=""/>
    <m/>
    <m/>
    <m/>
    <m/>
    <m/>
    <m/>
    <m/>
    <m/>
    <m/>
    <m/>
    <m/>
    <m/>
    <m/>
    <m/>
    <m/>
  </r>
  <r>
    <x v="88"/>
    <x v="2"/>
    <m/>
    <m/>
    <m/>
    <m/>
    <m/>
    <s v=""/>
    <s v=""/>
    <s v=""/>
    <n v="0"/>
    <m/>
    <m/>
    <m/>
    <m/>
    <m/>
    <n v="0"/>
    <n v="0"/>
    <s v=""/>
    <s v="$0.010 Million and Lower Strategy"/>
    <m/>
    <m/>
    <m/>
    <m/>
    <n v="0"/>
    <n v="0"/>
    <m/>
    <s v=""/>
    <m/>
    <m/>
    <m/>
    <m/>
    <m/>
    <m/>
    <m/>
    <m/>
    <m/>
    <m/>
    <m/>
    <m/>
    <m/>
    <m/>
    <m/>
  </r>
  <r>
    <x v="89"/>
    <x v="1"/>
    <m/>
    <m/>
    <m/>
    <m/>
    <m/>
    <s v=""/>
    <s v=""/>
    <s v=""/>
    <n v="0"/>
    <m/>
    <m/>
    <m/>
    <m/>
    <m/>
    <n v="0"/>
    <n v="0"/>
    <s v=""/>
    <s v="$0.010 Million and Lower Strategy"/>
    <m/>
    <m/>
    <m/>
    <m/>
    <n v="0"/>
    <n v="0"/>
    <m/>
    <s v=""/>
    <m/>
    <m/>
    <m/>
    <m/>
    <m/>
    <m/>
    <m/>
    <m/>
    <m/>
    <m/>
    <m/>
    <m/>
    <m/>
    <m/>
    <m/>
  </r>
  <r>
    <x v="90"/>
    <x v="1"/>
    <m/>
    <m/>
    <m/>
    <m/>
    <m/>
    <s v=""/>
    <s v=""/>
    <s v=""/>
    <n v="0"/>
    <m/>
    <m/>
    <m/>
    <m/>
    <m/>
    <n v="0"/>
    <n v="0"/>
    <s v=""/>
    <s v="$0.010 Million and Lower Strategy"/>
    <m/>
    <m/>
    <m/>
    <m/>
    <n v="0"/>
    <n v="0"/>
    <m/>
    <s v=""/>
    <m/>
    <m/>
    <m/>
    <m/>
    <m/>
    <m/>
    <m/>
    <m/>
    <m/>
    <m/>
    <m/>
    <m/>
    <m/>
    <m/>
    <m/>
  </r>
  <r>
    <x v="91"/>
    <x v="2"/>
    <m/>
    <m/>
    <m/>
    <m/>
    <m/>
    <s v=""/>
    <s v=""/>
    <s v=""/>
    <n v="0"/>
    <m/>
    <m/>
    <m/>
    <m/>
    <m/>
    <n v="0"/>
    <n v="0"/>
    <s v=""/>
    <s v="$0.010 Million and Lower Strategy"/>
    <m/>
    <m/>
    <m/>
    <m/>
    <n v="0"/>
    <n v="0"/>
    <m/>
    <s v=""/>
    <m/>
    <m/>
    <m/>
    <m/>
    <m/>
    <m/>
    <m/>
    <m/>
    <m/>
    <m/>
    <m/>
    <m/>
    <m/>
    <m/>
    <m/>
  </r>
  <r>
    <x v="92"/>
    <x v="1"/>
    <m/>
    <m/>
    <m/>
    <m/>
    <m/>
    <s v=""/>
    <s v=""/>
    <s v=""/>
    <n v="0"/>
    <m/>
    <m/>
    <m/>
    <m/>
    <m/>
    <n v="0"/>
    <n v="0"/>
    <s v=""/>
    <s v="$0.010 Million and Lower Strategy"/>
    <m/>
    <m/>
    <m/>
    <m/>
    <n v="0"/>
    <n v="0"/>
    <m/>
    <s v=""/>
    <m/>
    <m/>
    <m/>
    <m/>
    <m/>
    <m/>
    <m/>
    <m/>
    <m/>
    <m/>
    <m/>
    <m/>
    <m/>
    <m/>
    <m/>
  </r>
  <r>
    <x v="93"/>
    <x v="0"/>
    <m/>
    <m/>
    <m/>
    <m/>
    <m/>
    <s v=""/>
    <s v=""/>
    <s v=""/>
    <n v="0"/>
    <m/>
    <m/>
    <m/>
    <m/>
    <m/>
    <n v="0"/>
    <n v="0"/>
    <s v=""/>
    <s v="$0.010 Million and Lower Strategy"/>
    <m/>
    <m/>
    <m/>
    <m/>
    <n v="0"/>
    <n v="0"/>
    <m/>
    <s v=""/>
    <m/>
    <m/>
    <m/>
    <m/>
    <m/>
    <m/>
    <m/>
    <m/>
    <m/>
    <m/>
    <m/>
    <m/>
    <m/>
    <m/>
    <m/>
  </r>
  <r>
    <x v="94"/>
    <x v="1"/>
    <m/>
    <m/>
    <m/>
    <m/>
    <m/>
    <s v=""/>
    <s v=""/>
    <s v=""/>
    <n v="0"/>
    <m/>
    <m/>
    <m/>
    <m/>
    <m/>
    <n v="0"/>
    <n v="0"/>
    <s v=""/>
    <s v="$0.010 Million and Lower Strategy"/>
    <m/>
    <m/>
    <m/>
    <m/>
    <n v="0"/>
    <n v="0"/>
    <m/>
    <s v=""/>
    <m/>
    <m/>
    <m/>
    <m/>
    <m/>
    <m/>
    <m/>
    <m/>
    <m/>
    <m/>
    <m/>
    <m/>
    <m/>
    <m/>
    <m/>
  </r>
  <r>
    <x v="95"/>
    <x v="0"/>
    <m/>
    <m/>
    <m/>
    <m/>
    <m/>
    <s v=""/>
    <s v=""/>
    <s v=""/>
    <n v="0"/>
    <m/>
    <m/>
    <m/>
    <m/>
    <m/>
    <n v="0"/>
    <n v="0"/>
    <s v=""/>
    <s v="$0.010 Million and Lower Strategy"/>
    <m/>
    <m/>
    <m/>
    <m/>
    <n v="0"/>
    <n v="0"/>
    <m/>
    <s v=""/>
    <m/>
    <m/>
    <m/>
    <m/>
    <m/>
    <m/>
    <m/>
    <m/>
    <m/>
    <m/>
    <m/>
    <m/>
    <m/>
    <m/>
    <m/>
  </r>
  <r>
    <x v="96"/>
    <x v="2"/>
    <m/>
    <m/>
    <m/>
    <m/>
    <m/>
    <s v=""/>
    <s v=""/>
    <s v=""/>
    <n v="0"/>
    <m/>
    <m/>
    <m/>
    <m/>
    <m/>
    <n v="0"/>
    <n v="0"/>
    <s v=""/>
    <s v="$0.010 Million and Lower Strategy"/>
    <m/>
    <m/>
    <m/>
    <m/>
    <n v="0"/>
    <n v="0"/>
    <m/>
    <s v=""/>
    <m/>
    <m/>
    <m/>
    <m/>
    <m/>
    <m/>
    <m/>
    <m/>
    <m/>
    <m/>
    <m/>
    <m/>
    <m/>
    <m/>
    <m/>
  </r>
  <r>
    <x v="97"/>
    <x v="0"/>
    <m/>
    <m/>
    <m/>
    <m/>
    <m/>
    <s v=""/>
    <s v=""/>
    <s v=""/>
    <n v="0"/>
    <m/>
    <m/>
    <m/>
    <m/>
    <m/>
    <n v="0"/>
    <n v="0"/>
    <s v=""/>
    <s v="$0.010 Million and Lower Strategy"/>
    <m/>
    <m/>
    <m/>
    <m/>
    <n v="0"/>
    <n v="0"/>
    <m/>
    <s v=""/>
    <m/>
    <m/>
    <m/>
    <m/>
    <m/>
    <m/>
    <m/>
    <m/>
    <m/>
    <m/>
    <m/>
    <m/>
    <m/>
    <m/>
    <m/>
  </r>
  <r>
    <x v="98"/>
    <x v="0"/>
    <m/>
    <m/>
    <m/>
    <m/>
    <m/>
    <s v=""/>
    <s v=""/>
    <s v=""/>
    <n v="0"/>
    <m/>
    <m/>
    <m/>
    <m/>
    <m/>
    <n v="0"/>
    <n v="0"/>
    <s v=""/>
    <s v="$0.010 Million and Lower Strategy"/>
    <m/>
    <m/>
    <m/>
    <m/>
    <n v="0"/>
    <n v="0"/>
    <m/>
    <s v=""/>
    <m/>
    <m/>
    <m/>
    <m/>
    <m/>
    <m/>
    <m/>
    <m/>
    <m/>
    <m/>
    <m/>
    <m/>
    <m/>
    <m/>
    <m/>
  </r>
  <r>
    <x v="99"/>
    <x v="1"/>
    <m/>
    <m/>
    <m/>
    <m/>
    <m/>
    <s v=""/>
    <s v=""/>
    <s v=""/>
    <n v="0"/>
    <m/>
    <m/>
    <m/>
    <m/>
    <m/>
    <n v="0"/>
    <n v="0"/>
    <s v=""/>
    <s v="$0.010 Million and Lower Strategy"/>
    <m/>
    <m/>
    <m/>
    <m/>
    <n v="0"/>
    <n v="0"/>
    <m/>
    <s v=""/>
    <m/>
    <m/>
    <m/>
    <m/>
    <m/>
    <m/>
    <m/>
    <m/>
    <m/>
    <m/>
    <m/>
    <m/>
    <m/>
    <m/>
    <m/>
  </r>
  <r>
    <x v="100"/>
    <x v="2"/>
    <m/>
    <m/>
    <m/>
    <m/>
    <m/>
    <s v=""/>
    <s v=""/>
    <s v=""/>
    <n v="0"/>
    <m/>
    <m/>
    <m/>
    <m/>
    <m/>
    <n v="0"/>
    <n v="0"/>
    <s v=""/>
    <s v="$0.010 Million and Lower Strategy"/>
    <m/>
    <m/>
    <m/>
    <m/>
    <n v="0"/>
    <n v="0"/>
    <m/>
    <s v=""/>
    <m/>
    <m/>
    <m/>
    <m/>
    <m/>
    <m/>
    <m/>
    <m/>
    <m/>
    <m/>
    <m/>
    <m/>
    <m/>
    <m/>
    <m/>
  </r>
  <r>
    <x v="101"/>
    <x v="0"/>
    <m/>
    <m/>
    <m/>
    <m/>
    <m/>
    <s v=""/>
    <s v=""/>
    <s v=""/>
    <n v="0"/>
    <m/>
    <m/>
    <m/>
    <m/>
    <m/>
    <n v="0"/>
    <n v="0"/>
    <s v=""/>
    <s v="$0.010 Million and Lower Strategy"/>
    <m/>
    <m/>
    <m/>
    <m/>
    <n v="0"/>
    <n v="0"/>
    <m/>
    <s v=""/>
    <m/>
    <m/>
    <m/>
    <m/>
    <m/>
    <m/>
    <m/>
    <m/>
    <m/>
    <m/>
    <m/>
    <m/>
    <m/>
    <m/>
    <m/>
  </r>
  <r>
    <x v="102"/>
    <x v="1"/>
    <m/>
    <m/>
    <m/>
    <m/>
    <m/>
    <s v=""/>
    <s v=""/>
    <s v=""/>
    <n v="0"/>
    <m/>
    <m/>
    <m/>
    <m/>
    <m/>
    <n v="0"/>
    <n v="0"/>
    <s v=""/>
    <s v="$0.010 Million and Lower Strategy"/>
    <m/>
    <m/>
    <m/>
    <m/>
    <n v="0"/>
    <n v="0"/>
    <m/>
    <s v=""/>
    <m/>
    <m/>
    <m/>
    <m/>
    <m/>
    <m/>
    <m/>
    <m/>
    <m/>
    <m/>
    <m/>
    <m/>
    <m/>
    <m/>
    <m/>
  </r>
  <r>
    <x v="103"/>
    <x v="0"/>
    <m/>
    <m/>
    <m/>
    <m/>
    <m/>
    <s v=""/>
    <s v=""/>
    <s v=""/>
    <n v="0"/>
    <m/>
    <m/>
    <m/>
    <m/>
    <m/>
    <n v="0"/>
    <n v="0"/>
    <s v=""/>
    <s v="$0.010 Million and Lower Strategy"/>
    <m/>
    <m/>
    <m/>
    <m/>
    <n v="0"/>
    <n v="0"/>
    <m/>
    <s v=""/>
    <m/>
    <m/>
    <m/>
    <m/>
    <m/>
    <m/>
    <m/>
    <m/>
    <m/>
    <m/>
    <m/>
    <m/>
    <m/>
    <m/>
    <m/>
  </r>
  <r>
    <x v="104"/>
    <x v="0"/>
    <m/>
    <m/>
    <m/>
    <m/>
    <m/>
    <s v=""/>
    <s v=""/>
    <s v=""/>
    <n v="0"/>
    <m/>
    <m/>
    <m/>
    <m/>
    <m/>
    <n v="0"/>
    <n v="0"/>
    <s v=""/>
    <s v="$0.010 Million and Lower Strategy"/>
    <m/>
    <m/>
    <m/>
    <m/>
    <n v="0"/>
    <n v="0"/>
    <m/>
    <s v=""/>
    <m/>
    <m/>
    <m/>
    <m/>
    <m/>
    <m/>
    <m/>
    <m/>
    <m/>
    <m/>
    <m/>
    <m/>
    <m/>
    <m/>
    <m/>
  </r>
  <r>
    <x v="105"/>
    <x v="2"/>
    <m/>
    <m/>
    <m/>
    <m/>
    <m/>
    <s v=""/>
    <s v=""/>
    <s v=""/>
    <n v="0"/>
    <m/>
    <m/>
    <m/>
    <m/>
    <m/>
    <n v="0"/>
    <n v="0"/>
    <s v=""/>
    <s v="$0.010 Million and Lower Strategy"/>
    <m/>
    <m/>
    <m/>
    <m/>
    <n v="0"/>
    <n v="0"/>
    <m/>
    <s v=""/>
    <m/>
    <m/>
    <m/>
    <m/>
    <m/>
    <m/>
    <m/>
    <m/>
    <m/>
    <m/>
    <m/>
    <m/>
    <m/>
    <m/>
    <m/>
  </r>
  <r>
    <x v="106"/>
    <x v="1"/>
    <m/>
    <m/>
    <m/>
    <m/>
    <m/>
    <s v=""/>
    <s v=""/>
    <s v=""/>
    <n v="0"/>
    <m/>
    <m/>
    <m/>
    <m/>
    <m/>
    <n v="0"/>
    <n v="0"/>
    <s v=""/>
    <s v="$0.010 Million and Lower Strategy"/>
    <m/>
    <m/>
    <m/>
    <m/>
    <n v="0"/>
    <n v="0"/>
    <m/>
    <s v=""/>
    <m/>
    <m/>
    <m/>
    <m/>
    <m/>
    <m/>
    <m/>
    <m/>
    <m/>
    <m/>
    <m/>
    <m/>
    <m/>
    <m/>
    <m/>
  </r>
  <r>
    <x v="107"/>
    <x v="2"/>
    <m/>
    <m/>
    <m/>
    <m/>
    <m/>
    <s v=""/>
    <s v=""/>
    <s v=""/>
    <n v="0"/>
    <m/>
    <m/>
    <m/>
    <m/>
    <m/>
    <n v="0"/>
    <n v="0"/>
    <s v=""/>
    <s v="$0.010 Million and Lower Strategy"/>
    <m/>
    <m/>
    <m/>
    <m/>
    <n v="0"/>
    <n v="0"/>
    <m/>
    <s v=""/>
    <m/>
    <m/>
    <m/>
    <m/>
    <m/>
    <m/>
    <m/>
    <m/>
    <m/>
    <m/>
    <m/>
    <m/>
    <m/>
    <m/>
    <m/>
  </r>
  <r>
    <x v="108"/>
    <x v="0"/>
    <m/>
    <m/>
    <m/>
    <m/>
    <m/>
    <s v=""/>
    <s v=""/>
    <s v=""/>
    <n v="0"/>
    <m/>
    <m/>
    <m/>
    <m/>
    <m/>
    <n v="0"/>
    <n v="0"/>
    <s v=""/>
    <s v="$0.010 Million and Lower Strategy"/>
    <m/>
    <m/>
    <m/>
    <m/>
    <n v="0"/>
    <n v="0"/>
    <m/>
    <s v=""/>
    <m/>
    <m/>
    <m/>
    <m/>
    <m/>
    <m/>
    <m/>
    <m/>
    <m/>
    <m/>
    <m/>
    <m/>
    <m/>
    <m/>
    <m/>
  </r>
  <r>
    <x v="109"/>
    <x v="1"/>
    <m/>
    <m/>
    <m/>
    <m/>
    <m/>
    <s v=""/>
    <s v=""/>
    <s v=""/>
    <n v="0"/>
    <m/>
    <m/>
    <m/>
    <m/>
    <m/>
    <n v="0"/>
    <n v="0"/>
    <s v=""/>
    <s v="$0.010 Million and Lower Strategy"/>
    <m/>
    <m/>
    <m/>
    <m/>
    <n v="0"/>
    <n v="0"/>
    <m/>
    <s v=""/>
    <m/>
    <m/>
    <m/>
    <m/>
    <m/>
    <m/>
    <m/>
    <m/>
    <m/>
    <m/>
    <m/>
    <m/>
    <m/>
    <m/>
    <m/>
  </r>
  <r>
    <x v="110"/>
    <x v="1"/>
    <m/>
    <m/>
    <m/>
    <m/>
    <m/>
    <s v=""/>
    <s v=""/>
    <s v=""/>
    <n v="0"/>
    <m/>
    <m/>
    <m/>
    <m/>
    <m/>
    <n v="0"/>
    <n v="0"/>
    <s v=""/>
    <s v="$0.010 Million and Lower Strategy"/>
    <m/>
    <m/>
    <m/>
    <m/>
    <n v="0"/>
    <n v="0"/>
    <m/>
    <s v=""/>
    <m/>
    <m/>
    <m/>
    <m/>
    <m/>
    <m/>
    <m/>
    <m/>
    <m/>
    <m/>
    <m/>
    <m/>
    <m/>
    <m/>
    <m/>
  </r>
  <r>
    <x v="111"/>
    <x v="2"/>
    <m/>
    <m/>
    <m/>
    <m/>
    <m/>
    <s v=""/>
    <s v=""/>
    <s v=""/>
    <n v="0"/>
    <m/>
    <m/>
    <m/>
    <m/>
    <m/>
    <n v="0"/>
    <n v="0"/>
    <s v=""/>
    <s v="$0.010 Million and Lower Strategy"/>
    <m/>
    <m/>
    <m/>
    <m/>
    <n v="0"/>
    <n v="0"/>
    <m/>
    <s v=""/>
    <m/>
    <m/>
    <m/>
    <m/>
    <m/>
    <m/>
    <m/>
    <m/>
    <m/>
    <m/>
    <m/>
    <m/>
    <m/>
    <m/>
    <m/>
  </r>
  <r>
    <x v="112"/>
    <x v="2"/>
    <m/>
    <m/>
    <m/>
    <m/>
    <m/>
    <s v=""/>
    <s v=""/>
    <s v=""/>
    <n v="0"/>
    <m/>
    <m/>
    <m/>
    <m/>
    <m/>
    <n v="0"/>
    <n v="0"/>
    <s v=""/>
    <s v="$0.010 Million and Lower Strategy"/>
    <m/>
    <m/>
    <m/>
    <m/>
    <n v="0"/>
    <n v="0"/>
    <m/>
    <s v=""/>
    <m/>
    <m/>
    <m/>
    <m/>
    <m/>
    <m/>
    <m/>
    <m/>
    <m/>
    <m/>
    <m/>
    <m/>
    <m/>
    <m/>
    <m/>
  </r>
  <r>
    <x v="113"/>
    <x v="0"/>
    <m/>
    <m/>
    <m/>
    <m/>
    <m/>
    <s v=""/>
    <s v=""/>
    <s v=""/>
    <n v="0"/>
    <m/>
    <m/>
    <m/>
    <m/>
    <m/>
    <n v="0"/>
    <n v="0"/>
    <s v=""/>
    <s v="$0.010 Million and Lower Strategy"/>
    <m/>
    <m/>
    <m/>
    <m/>
    <n v="0"/>
    <n v="0"/>
    <m/>
    <s v=""/>
    <m/>
    <m/>
    <m/>
    <m/>
    <m/>
    <m/>
    <m/>
    <m/>
    <m/>
    <m/>
    <m/>
    <m/>
    <m/>
    <m/>
    <m/>
  </r>
  <r>
    <x v="114"/>
    <x v="1"/>
    <m/>
    <m/>
    <m/>
    <m/>
    <m/>
    <s v=""/>
    <s v=""/>
    <s v=""/>
    <n v="0"/>
    <m/>
    <m/>
    <m/>
    <m/>
    <m/>
    <n v="0"/>
    <n v="0"/>
    <s v=""/>
    <s v="$0.010 Million and Lower Strategy"/>
    <m/>
    <m/>
    <m/>
    <m/>
    <n v="0"/>
    <n v="0"/>
    <m/>
    <s v=""/>
    <m/>
    <m/>
    <m/>
    <m/>
    <m/>
    <m/>
    <m/>
    <m/>
    <m/>
    <m/>
    <m/>
    <m/>
    <m/>
    <m/>
    <m/>
  </r>
  <r>
    <x v="115"/>
    <x v="1"/>
    <m/>
    <m/>
    <m/>
    <m/>
    <m/>
    <s v=""/>
    <s v=""/>
    <s v=""/>
    <n v="0"/>
    <m/>
    <m/>
    <m/>
    <m/>
    <m/>
    <n v="0"/>
    <n v="0"/>
    <s v=""/>
    <s v="$0.010 Million and Lower Strategy"/>
    <m/>
    <m/>
    <m/>
    <m/>
    <n v="0"/>
    <n v="0"/>
    <m/>
    <s v=""/>
    <m/>
    <m/>
    <m/>
    <m/>
    <m/>
    <m/>
    <m/>
    <m/>
    <m/>
    <m/>
    <m/>
    <m/>
    <m/>
    <m/>
    <m/>
  </r>
  <r>
    <x v="116"/>
    <x v="1"/>
    <m/>
    <m/>
    <m/>
    <m/>
    <m/>
    <s v=""/>
    <s v=""/>
    <s v=""/>
    <n v="0"/>
    <m/>
    <m/>
    <m/>
    <m/>
    <m/>
    <n v="0"/>
    <n v="0"/>
    <s v=""/>
    <s v="$0.010 Million and Lower Strategy"/>
    <m/>
    <m/>
    <m/>
    <m/>
    <n v="0"/>
    <n v="0"/>
    <m/>
    <s v=""/>
    <m/>
    <m/>
    <m/>
    <m/>
    <m/>
    <m/>
    <m/>
    <m/>
    <m/>
    <m/>
    <m/>
    <m/>
    <m/>
    <m/>
    <m/>
  </r>
  <r>
    <x v="117"/>
    <x v="0"/>
    <m/>
    <m/>
    <m/>
    <m/>
    <m/>
    <s v=""/>
    <s v=""/>
    <s v=""/>
    <n v="0"/>
    <m/>
    <m/>
    <m/>
    <m/>
    <m/>
    <n v="0"/>
    <n v="0"/>
    <s v=""/>
    <s v="$0.010 Million and Lower Strategy"/>
    <m/>
    <m/>
    <m/>
    <m/>
    <n v="0"/>
    <n v="0"/>
    <m/>
    <s v=""/>
    <m/>
    <m/>
    <m/>
    <m/>
    <m/>
    <m/>
    <m/>
    <m/>
    <m/>
    <m/>
    <m/>
    <m/>
    <m/>
    <m/>
    <m/>
  </r>
  <r>
    <x v="118"/>
    <x v="0"/>
    <m/>
    <m/>
    <m/>
    <m/>
    <m/>
    <s v=""/>
    <s v=""/>
    <s v=""/>
    <n v="0"/>
    <m/>
    <m/>
    <m/>
    <m/>
    <m/>
    <n v="0"/>
    <n v="0"/>
    <s v=""/>
    <s v="$0.010 Million and Lower Strategy"/>
    <m/>
    <m/>
    <m/>
    <m/>
    <n v="0"/>
    <n v="0"/>
    <m/>
    <s v=""/>
    <m/>
    <m/>
    <m/>
    <m/>
    <m/>
    <m/>
    <m/>
    <m/>
    <m/>
    <m/>
    <m/>
    <m/>
    <m/>
    <m/>
    <m/>
  </r>
  <r>
    <x v="119"/>
    <x v="1"/>
    <m/>
    <m/>
    <m/>
    <m/>
    <m/>
    <s v=""/>
    <s v=""/>
    <s v=""/>
    <n v="0"/>
    <m/>
    <m/>
    <m/>
    <m/>
    <m/>
    <n v="0"/>
    <n v="0"/>
    <s v=""/>
    <s v="$0.010 Million and Lower Strategy"/>
    <m/>
    <m/>
    <m/>
    <m/>
    <n v="0"/>
    <n v="0"/>
    <m/>
    <s v=""/>
    <m/>
    <m/>
    <m/>
    <m/>
    <m/>
    <m/>
    <m/>
    <m/>
    <m/>
    <m/>
    <m/>
    <m/>
    <m/>
    <m/>
    <m/>
  </r>
  <r>
    <x v="120"/>
    <x v="0"/>
    <m/>
    <m/>
    <m/>
    <m/>
    <m/>
    <s v=""/>
    <s v=""/>
    <s v=""/>
    <n v="0"/>
    <m/>
    <m/>
    <m/>
    <m/>
    <m/>
    <n v="0"/>
    <n v="0"/>
    <s v=""/>
    <s v="$0.010 Million and Lower Strategy"/>
    <m/>
    <m/>
    <m/>
    <m/>
    <n v="0"/>
    <n v="0"/>
    <m/>
    <s v=""/>
    <m/>
    <m/>
    <m/>
    <m/>
    <m/>
    <m/>
    <m/>
    <m/>
    <m/>
    <m/>
    <m/>
    <m/>
    <m/>
    <m/>
    <m/>
  </r>
  <r>
    <x v="121"/>
    <x v="1"/>
    <m/>
    <m/>
    <m/>
    <m/>
    <m/>
    <s v=""/>
    <s v=""/>
    <s v=""/>
    <n v="0"/>
    <m/>
    <m/>
    <m/>
    <m/>
    <m/>
    <n v="0"/>
    <n v="0"/>
    <s v=""/>
    <s v="$0.010 Million and Lower Strategy"/>
    <m/>
    <m/>
    <m/>
    <m/>
    <n v="0"/>
    <n v="0"/>
    <m/>
    <s v=""/>
    <m/>
    <m/>
    <m/>
    <m/>
    <m/>
    <m/>
    <m/>
    <m/>
    <m/>
    <m/>
    <m/>
    <m/>
    <m/>
    <m/>
    <m/>
  </r>
  <r>
    <x v="122"/>
    <x v="2"/>
    <m/>
    <m/>
    <m/>
    <m/>
    <m/>
    <s v=""/>
    <s v=""/>
    <s v=""/>
    <n v="0"/>
    <m/>
    <m/>
    <m/>
    <m/>
    <m/>
    <n v="0"/>
    <n v="0"/>
    <s v=""/>
    <s v="$0.010 Million and Lower Strategy"/>
    <m/>
    <m/>
    <m/>
    <m/>
    <n v="0"/>
    <n v="0"/>
    <m/>
    <s v=""/>
    <m/>
    <m/>
    <m/>
    <m/>
    <m/>
    <m/>
    <m/>
    <m/>
    <m/>
    <m/>
    <m/>
    <m/>
    <m/>
    <m/>
    <m/>
  </r>
  <r>
    <x v="123"/>
    <x v="1"/>
    <m/>
    <m/>
    <m/>
    <m/>
    <m/>
    <s v=""/>
    <s v=""/>
    <s v=""/>
    <n v="0"/>
    <m/>
    <m/>
    <m/>
    <m/>
    <m/>
    <n v="0"/>
    <n v="0"/>
    <s v=""/>
    <s v="$0.010 Million and Lower Strategy"/>
    <m/>
    <m/>
    <m/>
    <m/>
    <n v="0"/>
    <n v="0"/>
    <m/>
    <s v=""/>
    <m/>
    <m/>
    <m/>
    <m/>
    <m/>
    <m/>
    <m/>
    <m/>
    <m/>
    <m/>
    <m/>
    <m/>
    <m/>
    <m/>
    <m/>
  </r>
  <r>
    <x v="124"/>
    <x v="2"/>
    <m/>
    <m/>
    <m/>
    <m/>
    <m/>
    <s v=""/>
    <s v=""/>
    <s v=""/>
    <n v="0"/>
    <m/>
    <m/>
    <m/>
    <m/>
    <m/>
    <n v="0"/>
    <n v="0"/>
    <s v=""/>
    <s v="$0.010 Million and Lower Strategy"/>
    <m/>
    <m/>
    <m/>
    <m/>
    <n v="0"/>
    <n v="0"/>
    <m/>
    <s v=""/>
    <m/>
    <m/>
    <m/>
    <m/>
    <m/>
    <m/>
    <m/>
    <m/>
    <m/>
    <m/>
    <m/>
    <m/>
    <m/>
    <m/>
    <m/>
  </r>
  <r>
    <x v="125"/>
    <x v="0"/>
    <m/>
    <m/>
    <m/>
    <m/>
    <m/>
    <s v=""/>
    <s v=""/>
    <s v=""/>
    <n v="0"/>
    <m/>
    <m/>
    <m/>
    <m/>
    <m/>
    <n v="0"/>
    <n v="0"/>
    <s v=""/>
    <s v="$0.010 Million and Lower Strategy"/>
    <m/>
    <m/>
    <m/>
    <m/>
    <n v="0"/>
    <n v="0"/>
    <m/>
    <s v=""/>
    <m/>
    <m/>
    <m/>
    <m/>
    <m/>
    <m/>
    <m/>
    <m/>
    <m/>
    <m/>
    <m/>
    <m/>
    <m/>
    <m/>
    <m/>
  </r>
  <r>
    <x v="126"/>
    <x v="0"/>
    <m/>
    <m/>
    <m/>
    <m/>
    <m/>
    <s v=""/>
    <s v=""/>
    <s v=""/>
    <n v="0"/>
    <m/>
    <m/>
    <m/>
    <m/>
    <m/>
    <n v="0"/>
    <n v="0"/>
    <s v=""/>
    <s v="$0.010 Million and Lower Strategy"/>
    <m/>
    <m/>
    <m/>
    <m/>
    <n v="0"/>
    <n v="0"/>
    <m/>
    <s v=""/>
    <m/>
    <m/>
    <m/>
    <m/>
    <m/>
    <m/>
    <m/>
    <m/>
    <m/>
    <m/>
    <m/>
    <m/>
    <m/>
    <m/>
    <m/>
  </r>
  <r>
    <x v="127"/>
    <x v="0"/>
    <m/>
    <m/>
    <m/>
    <m/>
    <m/>
    <s v=""/>
    <s v=""/>
    <s v=""/>
    <n v="0"/>
    <m/>
    <m/>
    <m/>
    <m/>
    <m/>
    <n v="0"/>
    <n v="0"/>
    <s v=""/>
    <s v="$0.010 Million and Lower Strategy"/>
    <m/>
    <m/>
    <m/>
    <m/>
    <n v="0"/>
    <n v="0"/>
    <m/>
    <s v=""/>
    <m/>
    <m/>
    <m/>
    <m/>
    <m/>
    <m/>
    <m/>
    <m/>
    <m/>
    <m/>
    <m/>
    <m/>
    <m/>
    <m/>
    <m/>
  </r>
  <r>
    <x v="128"/>
    <x v="1"/>
    <m/>
    <m/>
    <m/>
    <m/>
    <m/>
    <s v=""/>
    <s v=""/>
    <s v=""/>
    <n v="0"/>
    <m/>
    <m/>
    <m/>
    <m/>
    <m/>
    <n v="0"/>
    <n v="0"/>
    <s v=""/>
    <s v="$0.010 Million and Lower Strategy"/>
    <m/>
    <m/>
    <m/>
    <m/>
    <n v="0"/>
    <n v="0"/>
    <m/>
    <s v=""/>
    <m/>
    <m/>
    <m/>
    <m/>
    <m/>
    <m/>
    <m/>
    <m/>
    <m/>
    <m/>
    <m/>
    <m/>
    <m/>
    <m/>
    <m/>
  </r>
  <r>
    <x v="129"/>
    <x v="1"/>
    <m/>
    <m/>
    <m/>
    <m/>
    <m/>
    <s v=""/>
    <s v=""/>
    <s v=""/>
    <n v="0"/>
    <m/>
    <m/>
    <m/>
    <m/>
    <m/>
    <n v="0"/>
    <n v="0"/>
    <s v=""/>
    <s v="$0.010 Million and Lower Strategy"/>
    <m/>
    <m/>
    <m/>
    <m/>
    <n v="0"/>
    <n v="0"/>
    <m/>
    <s v=""/>
    <m/>
    <m/>
    <m/>
    <m/>
    <m/>
    <m/>
    <m/>
    <m/>
    <m/>
    <m/>
    <m/>
    <m/>
    <m/>
    <m/>
    <m/>
  </r>
  <r>
    <x v="130"/>
    <x v="1"/>
    <m/>
    <m/>
    <m/>
    <m/>
    <m/>
    <s v=""/>
    <s v=""/>
    <s v=""/>
    <n v="0"/>
    <m/>
    <m/>
    <m/>
    <m/>
    <m/>
    <n v="0"/>
    <n v="0"/>
    <s v=""/>
    <s v="$0.010 Million and Lower Strategy"/>
    <m/>
    <m/>
    <m/>
    <m/>
    <n v="0"/>
    <n v="0"/>
    <m/>
    <s v=""/>
    <m/>
    <m/>
    <m/>
    <m/>
    <m/>
    <m/>
    <m/>
    <m/>
    <m/>
    <m/>
    <m/>
    <m/>
    <m/>
    <m/>
    <m/>
  </r>
  <r>
    <x v="131"/>
    <x v="1"/>
    <m/>
    <m/>
    <m/>
    <m/>
    <m/>
    <s v=""/>
    <s v=""/>
    <s v=""/>
    <n v="0"/>
    <m/>
    <m/>
    <m/>
    <m/>
    <m/>
    <n v="0"/>
    <n v="0"/>
    <s v=""/>
    <s v="$0.010 Million and Lower Strategy"/>
    <m/>
    <m/>
    <m/>
    <m/>
    <n v="0"/>
    <n v="0"/>
    <m/>
    <s v=""/>
    <m/>
    <m/>
    <m/>
    <m/>
    <m/>
    <m/>
    <m/>
    <m/>
    <m/>
    <m/>
    <m/>
    <m/>
    <m/>
    <m/>
    <m/>
  </r>
  <r>
    <x v="132"/>
    <x v="1"/>
    <m/>
    <m/>
    <m/>
    <m/>
    <m/>
    <s v=""/>
    <s v=""/>
    <s v=""/>
    <n v="0"/>
    <m/>
    <m/>
    <m/>
    <m/>
    <m/>
    <n v="0"/>
    <n v="0"/>
    <s v=""/>
    <s v="$0.010 Million and Lower Strategy"/>
    <m/>
    <m/>
    <m/>
    <m/>
    <n v="0"/>
    <n v="0"/>
    <m/>
    <s v=""/>
    <m/>
    <m/>
    <m/>
    <m/>
    <m/>
    <m/>
    <m/>
    <m/>
    <m/>
    <m/>
    <m/>
    <m/>
    <m/>
    <m/>
    <m/>
  </r>
  <r>
    <x v="133"/>
    <x v="0"/>
    <m/>
    <m/>
    <m/>
    <m/>
    <m/>
    <s v=""/>
    <s v=""/>
    <s v=""/>
    <n v="0"/>
    <m/>
    <m/>
    <m/>
    <m/>
    <m/>
    <n v="0"/>
    <n v="0"/>
    <s v=""/>
    <s v="$0.010 Million and Lower Strategy"/>
    <m/>
    <m/>
    <m/>
    <m/>
    <n v="0"/>
    <n v="0"/>
    <m/>
    <s v=""/>
    <m/>
    <m/>
    <m/>
    <m/>
    <m/>
    <m/>
    <m/>
    <m/>
    <m/>
    <m/>
    <m/>
    <m/>
    <m/>
    <m/>
    <m/>
  </r>
  <r>
    <x v="134"/>
    <x v="1"/>
    <m/>
    <m/>
    <m/>
    <m/>
    <m/>
    <s v=""/>
    <s v=""/>
    <s v=""/>
    <n v="0"/>
    <m/>
    <m/>
    <m/>
    <m/>
    <m/>
    <n v="0"/>
    <n v="0"/>
    <s v=""/>
    <s v="$0.010 Million and Lower Strategy"/>
    <m/>
    <m/>
    <m/>
    <m/>
    <n v="0"/>
    <n v="0"/>
    <m/>
    <s v=""/>
    <m/>
    <m/>
    <m/>
    <m/>
    <m/>
    <m/>
    <m/>
    <m/>
    <m/>
    <m/>
    <m/>
    <m/>
    <m/>
    <m/>
    <m/>
  </r>
  <r>
    <x v="135"/>
    <x v="0"/>
    <m/>
    <m/>
    <m/>
    <m/>
    <m/>
    <s v=""/>
    <s v=""/>
    <s v=""/>
    <n v="0"/>
    <m/>
    <m/>
    <m/>
    <m/>
    <m/>
    <n v="0"/>
    <n v="0"/>
    <s v=""/>
    <s v="$0.010 Million and Lower Strategy"/>
    <m/>
    <m/>
    <m/>
    <m/>
    <n v="0"/>
    <n v="0"/>
    <m/>
    <s v=""/>
    <m/>
    <m/>
    <m/>
    <m/>
    <m/>
    <m/>
    <m/>
    <m/>
    <m/>
    <m/>
    <m/>
    <m/>
    <m/>
    <m/>
    <m/>
  </r>
  <r>
    <x v="136"/>
    <x v="1"/>
    <m/>
    <m/>
    <m/>
    <m/>
    <m/>
    <s v=""/>
    <s v=""/>
    <s v=""/>
    <n v="0"/>
    <m/>
    <m/>
    <m/>
    <m/>
    <m/>
    <n v="0"/>
    <n v="0"/>
    <s v=""/>
    <s v="$0.010 Million and Lower Strategy"/>
    <m/>
    <m/>
    <m/>
    <m/>
    <n v="0"/>
    <n v="0"/>
    <m/>
    <s v=""/>
    <m/>
    <m/>
    <m/>
    <m/>
    <m/>
    <m/>
    <m/>
    <m/>
    <m/>
    <m/>
    <m/>
    <m/>
    <m/>
    <m/>
    <m/>
  </r>
  <r>
    <x v="137"/>
    <x v="0"/>
    <m/>
    <m/>
    <m/>
    <m/>
    <m/>
    <s v=""/>
    <s v=""/>
    <s v=""/>
    <n v="0"/>
    <m/>
    <m/>
    <m/>
    <m/>
    <m/>
    <n v="0"/>
    <n v="0"/>
    <s v=""/>
    <s v="$0.010 Million and Lower Strategy"/>
    <m/>
    <m/>
    <m/>
    <m/>
    <n v="0"/>
    <n v="0"/>
    <m/>
    <s v=""/>
    <m/>
    <m/>
    <m/>
    <m/>
    <m/>
    <m/>
    <m/>
    <m/>
    <m/>
    <m/>
    <m/>
    <m/>
    <m/>
    <m/>
    <m/>
  </r>
  <r>
    <x v="138"/>
    <x v="0"/>
    <m/>
    <m/>
    <m/>
    <m/>
    <m/>
    <s v=""/>
    <s v=""/>
    <s v=""/>
    <n v="0"/>
    <m/>
    <m/>
    <m/>
    <m/>
    <m/>
    <n v="0"/>
    <n v="0"/>
    <s v=""/>
    <s v="$0.010 Million and Lower Strategy"/>
    <m/>
    <m/>
    <m/>
    <m/>
    <n v="0"/>
    <n v="0"/>
    <m/>
    <s v=""/>
    <m/>
    <m/>
    <m/>
    <m/>
    <m/>
    <m/>
    <m/>
    <m/>
    <m/>
    <m/>
    <m/>
    <m/>
    <m/>
    <m/>
    <m/>
  </r>
  <r>
    <x v="139"/>
    <x v="1"/>
    <m/>
    <m/>
    <m/>
    <m/>
    <m/>
    <s v=""/>
    <s v=""/>
    <s v=""/>
    <n v="0"/>
    <m/>
    <m/>
    <m/>
    <m/>
    <m/>
    <n v="0"/>
    <n v="0"/>
    <s v=""/>
    <s v="$0.010 Million and Lower Strategy"/>
    <m/>
    <m/>
    <m/>
    <m/>
    <n v="0"/>
    <n v="0"/>
    <m/>
    <s v=""/>
    <m/>
    <m/>
    <m/>
    <m/>
    <m/>
    <m/>
    <m/>
    <m/>
    <m/>
    <m/>
    <m/>
    <m/>
    <m/>
    <m/>
    <m/>
  </r>
  <r>
    <x v="140"/>
    <x v="0"/>
    <m/>
    <m/>
    <m/>
    <m/>
    <m/>
    <s v=""/>
    <s v=""/>
    <s v=""/>
    <n v="0"/>
    <m/>
    <m/>
    <m/>
    <m/>
    <m/>
    <n v="0"/>
    <n v="0"/>
    <s v=""/>
    <s v="$0.010 Million and Lower Strategy"/>
    <m/>
    <m/>
    <m/>
    <m/>
    <n v="0"/>
    <n v="0"/>
    <m/>
    <s v=""/>
    <m/>
    <m/>
    <m/>
    <m/>
    <m/>
    <m/>
    <m/>
    <m/>
    <m/>
    <m/>
    <m/>
    <m/>
    <m/>
    <m/>
    <m/>
  </r>
  <r>
    <x v="141"/>
    <x v="1"/>
    <m/>
    <m/>
    <m/>
    <m/>
    <m/>
    <s v=""/>
    <s v=""/>
    <s v=""/>
    <n v="0"/>
    <m/>
    <m/>
    <m/>
    <m/>
    <m/>
    <n v="0"/>
    <n v="0"/>
    <s v=""/>
    <s v="$0.010 Million and Lower Strategy"/>
    <m/>
    <m/>
    <m/>
    <m/>
    <n v="0"/>
    <n v="0"/>
    <m/>
    <s v=""/>
    <m/>
    <m/>
    <m/>
    <m/>
    <m/>
    <m/>
    <m/>
    <m/>
    <m/>
    <m/>
    <m/>
    <m/>
    <m/>
    <m/>
    <m/>
  </r>
  <r>
    <x v="142"/>
    <x v="0"/>
    <m/>
    <m/>
    <m/>
    <m/>
    <m/>
    <s v=""/>
    <s v=""/>
    <s v=""/>
    <n v="0"/>
    <m/>
    <m/>
    <m/>
    <m/>
    <m/>
    <n v="0"/>
    <n v="0"/>
    <s v=""/>
    <s v="$0.010 Million and Lower Strategy"/>
    <m/>
    <m/>
    <m/>
    <m/>
    <n v="0"/>
    <n v="0"/>
    <m/>
    <s v=""/>
    <m/>
    <m/>
    <m/>
    <m/>
    <m/>
    <m/>
    <m/>
    <m/>
    <m/>
    <m/>
    <m/>
    <m/>
    <m/>
    <m/>
    <m/>
  </r>
  <r>
    <x v="143"/>
    <x v="2"/>
    <m/>
    <m/>
    <m/>
    <m/>
    <m/>
    <s v=""/>
    <s v=""/>
    <s v=""/>
    <n v="0"/>
    <m/>
    <m/>
    <m/>
    <m/>
    <m/>
    <n v="0"/>
    <n v="0"/>
    <s v=""/>
    <s v="$0.010 Million and Lower Strategy"/>
    <m/>
    <m/>
    <m/>
    <m/>
    <n v="0"/>
    <n v="0"/>
    <m/>
    <s v=""/>
    <m/>
    <m/>
    <m/>
    <m/>
    <m/>
    <m/>
    <m/>
    <m/>
    <m/>
    <m/>
    <m/>
    <m/>
    <m/>
    <m/>
    <m/>
  </r>
  <r>
    <x v="144"/>
    <x v="2"/>
    <m/>
    <m/>
    <m/>
    <m/>
    <m/>
    <s v=""/>
    <s v=""/>
    <s v=""/>
    <n v="0"/>
    <m/>
    <m/>
    <m/>
    <m/>
    <m/>
    <n v="0"/>
    <n v="0"/>
    <s v=""/>
    <s v="$0.010 Million and Lower Strategy"/>
    <m/>
    <m/>
    <m/>
    <m/>
    <n v="0"/>
    <n v="0"/>
    <m/>
    <s v=""/>
    <m/>
    <m/>
    <m/>
    <m/>
    <m/>
    <m/>
    <m/>
    <m/>
    <m/>
    <m/>
    <m/>
    <m/>
    <m/>
    <m/>
    <m/>
  </r>
  <r>
    <x v="145"/>
    <x v="2"/>
    <m/>
    <m/>
    <m/>
    <m/>
    <m/>
    <s v=""/>
    <s v=""/>
    <s v=""/>
    <n v="0"/>
    <m/>
    <m/>
    <m/>
    <m/>
    <m/>
    <n v="0"/>
    <n v="0"/>
    <s v=""/>
    <s v="$0.010 Million and Lower Strategy"/>
    <m/>
    <m/>
    <m/>
    <m/>
    <n v="0"/>
    <n v="0"/>
    <m/>
    <s v=""/>
    <m/>
    <m/>
    <m/>
    <m/>
    <m/>
    <m/>
    <m/>
    <m/>
    <m/>
    <m/>
    <m/>
    <m/>
    <m/>
    <m/>
    <m/>
  </r>
  <r>
    <x v="146"/>
    <x v="2"/>
    <m/>
    <m/>
    <m/>
    <m/>
    <m/>
    <s v=""/>
    <s v=""/>
    <s v=""/>
    <n v="0"/>
    <m/>
    <m/>
    <m/>
    <m/>
    <m/>
    <n v="0"/>
    <n v="0"/>
    <s v=""/>
    <s v="$0.010 Million and Lower Strategy"/>
    <m/>
    <m/>
    <m/>
    <m/>
    <n v="0"/>
    <n v="0"/>
    <m/>
    <s v=""/>
    <m/>
    <m/>
    <m/>
    <m/>
    <m/>
    <m/>
    <m/>
    <m/>
    <m/>
    <m/>
    <m/>
    <m/>
    <m/>
    <m/>
    <m/>
  </r>
  <r>
    <x v="147"/>
    <x v="1"/>
    <m/>
    <m/>
    <m/>
    <m/>
    <m/>
    <s v=""/>
    <s v=""/>
    <s v=""/>
    <n v="0"/>
    <m/>
    <m/>
    <m/>
    <m/>
    <m/>
    <n v="0"/>
    <n v="0"/>
    <s v=""/>
    <s v="$0.010 Million and Lower Strategy"/>
    <m/>
    <m/>
    <m/>
    <m/>
    <n v="0"/>
    <n v="0"/>
    <m/>
    <s v=""/>
    <m/>
    <m/>
    <m/>
    <m/>
    <m/>
    <m/>
    <m/>
    <m/>
    <m/>
    <m/>
    <m/>
    <m/>
    <m/>
    <m/>
    <m/>
  </r>
  <r>
    <x v="148"/>
    <x v="0"/>
    <m/>
    <m/>
    <m/>
    <m/>
    <m/>
    <s v=""/>
    <s v=""/>
    <s v=""/>
    <n v="0"/>
    <m/>
    <m/>
    <m/>
    <m/>
    <m/>
    <n v="0"/>
    <n v="0"/>
    <s v=""/>
    <s v="$0.010 Million and Lower Strategy"/>
    <m/>
    <m/>
    <m/>
    <m/>
    <n v="0"/>
    <n v="0"/>
    <m/>
    <s v=""/>
    <m/>
    <m/>
    <m/>
    <m/>
    <m/>
    <m/>
    <m/>
    <m/>
    <m/>
    <m/>
    <m/>
    <m/>
    <m/>
    <m/>
    <m/>
  </r>
  <r>
    <x v="149"/>
    <x v="1"/>
    <m/>
    <m/>
    <m/>
    <m/>
    <m/>
    <s v=""/>
    <s v=""/>
    <s v=""/>
    <n v="0"/>
    <m/>
    <m/>
    <m/>
    <m/>
    <m/>
    <n v="0"/>
    <n v="0"/>
    <s v=""/>
    <s v="$0.010 Million and Lower Strategy"/>
    <m/>
    <m/>
    <m/>
    <m/>
    <n v="0"/>
    <n v="0"/>
    <m/>
    <s v=""/>
    <m/>
    <m/>
    <m/>
    <m/>
    <m/>
    <m/>
    <m/>
    <m/>
    <m/>
    <m/>
    <m/>
    <m/>
    <m/>
    <m/>
    <m/>
  </r>
  <r>
    <x v="150"/>
    <x v="1"/>
    <m/>
    <m/>
    <m/>
    <m/>
    <m/>
    <s v=""/>
    <s v=""/>
    <s v=""/>
    <n v="0"/>
    <m/>
    <m/>
    <m/>
    <m/>
    <m/>
    <n v="0"/>
    <n v="0"/>
    <s v=""/>
    <s v="$0.010 Million and Lower Strategy"/>
    <m/>
    <m/>
    <m/>
    <m/>
    <n v="0"/>
    <n v="0"/>
    <m/>
    <s v=""/>
    <m/>
    <m/>
    <m/>
    <m/>
    <m/>
    <m/>
    <m/>
    <m/>
    <m/>
    <m/>
    <m/>
    <m/>
    <m/>
    <m/>
    <m/>
  </r>
  <r>
    <x v="151"/>
    <x v="2"/>
    <m/>
    <m/>
    <m/>
    <m/>
    <m/>
    <s v=""/>
    <s v=""/>
    <s v=""/>
    <n v="0"/>
    <m/>
    <m/>
    <m/>
    <m/>
    <m/>
    <n v="0"/>
    <n v="0"/>
    <s v=""/>
    <s v="$0.010 Million and Lower Strategy"/>
    <m/>
    <m/>
    <m/>
    <m/>
    <n v="0"/>
    <n v="0"/>
    <m/>
    <s v=""/>
    <m/>
    <m/>
    <m/>
    <m/>
    <m/>
    <m/>
    <m/>
    <m/>
    <m/>
    <m/>
    <m/>
    <m/>
    <m/>
    <m/>
    <m/>
  </r>
  <r>
    <x v="152"/>
    <x v="2"/>
    <m/>
    <m/>
    <m/>
    <m/>
    <m/>
    <s v=""/>
    <s v=""/>
    <s v=""/>
    <n v="0"/>
    <m/>
    <m/>
    <m/>
    <m/>
    <m/>
    <n v="0"/>
    <n v="0"/>
    <s v=""/>
    <s v="$0.010 Million and Lower Strategy"/>
    <m/>
    <m/>
    <m/>
    <m/>
    <n v="0"/>
    <n v="0"/>
    <m/>
    <s v=""/>
    <m/>
    <m/>
    <m/>
    <m/>
    <m/>
    <m/>
    <m/>
    <m/>
    <m/>
    <m/>
    <m/>
    <m/>
    <m/>
    <m/>
    <m/>
  </r>
  <r>
    <x v="153"/>
    <x v="2"/>
    <m/>
    <m/>
    <m/>
    <m/>
    <m/>
    <s v=""/>
    <s v=""/>
    <s v=""/>
    <n v="0"/>
    <m/>
    <m/>
    <m/>
    <m/>
    <m/>
    <n v="0"/>
    <n v="0"/>
    <s v=""/>
    <s v="$0.010 Million and Lower Strategy"/>
    <m/>
    <m/>
    <m/>
    <m/>
    <n v="0"/>
    <n v="0"/>
    <m/>
    <s v=""/>
    <m/>
    <m/>
    <m/>
    <m/>
    <m/>
    <m/>
    <m/>
    <m/>
    <m/>
    <m/>
    <m/>
    <m/>
    <m/>
    <m/>
    <m/>
  </r>
  <r>
    <x v="154"/>
    <x v="0"/>
    <m/>
    <m/>
    <m/>
    <m/>
    <m/>
    <s v=""/>
    <s v=""/>
    <s v=""/>
    <n v="0"/>
    <m/>
    <m/>
    <m/>
    <m/>
    <m/>
    <n v="0"/>
    <n v="0"/>
    <s v=""/>
    <s v="$0.010 Million and Lower Strategy"/>
    <m/>
    <m/>
    <m/>
    <m/>
    <n v="0"/>
    <n v="0"/>
    <m/>
    <s v=""/>
    <m/>
    <m/>
    <m/>
    <m/>
    <m/>
    <m/>
    <m/>
    <m/>
    <m/>
    <m/>
    <m/>
    <m/>
    <m/>
    <m/>
    <m/>
  </r>
  <r>
    <x v="155"/>
    <x v="1"/>
    <m/>
    <m/>
    <m/>
    <m/>
    <m/>
    <s v=""/>
    <s v=""/>
    <s v=""/>
    <n v="0"/>
    <m/>
    <m/>
    <m/>
    <m/>
    <m/>
    <n v="0"/>
    <n v="0"/>
    <s v=""/>
    <s v="$0.010 Million and Lower Strategy"/>
    <m/>
    <m/>
    <m/>
    <m/>
    <n v="0"/>
    <n v="0"/>
    <m/>
    <s v=""/>
    <m/>
    <m/>
    <m/>
    <m/>
    <m/>
    <m/>
    <m/>
    <m/>
    <m/>
    <m/>
    <m/>
    <m/>
    <m/>
    <m/>
    <m/>
  </r>
  <r>
    <x v="156"/>
    <x v="2"/>
    <m/>
    <m/>
    <m/>
    <m/>
    <m/>
    <s v=""/>
    <s v=""/>
    <s v=""/>
    <n v="0"/>
    <m/>
    <m/>
    <m/>
    <m/>
    <m/>
    <n v="0"/>
    <n v="0"/>
    <s v=""/>
    <s v="$0.010 Million and Lower Strategy"/>
    <m/>
    <m/>
    <m/>
    <m/>
    <n v="0"/>
    <n v="0"/>
    <m/>
    <s v=""/>
    <m/>
    <m/>
    <m/>
    <m/>
    <m/>
    <m/>
    <m/>
    <m/>
    <m/>
    <m/>
    <m/>
    <m/>
    <m/>
    <m/>
    <m/>
  </r>
  <r>
    <x v="157"/>
    <x v="0"/>
    <m/>
    <m/>
    <m/>
    <m/>
    <m/>
    <s v=""/>
    <s v=""/>
    <s v=""/>
    <n v="0"/>
    <m/>
    <m/>
    <m/>
    <m/>
    <m/>
    <n v="0"/>
    <n v="0"/>
    <s v=""/>
    <s v="$0.010 Million and Lower Strategy"/>
    <m/>
    <m/>
    <m/>
    <m/>
    <n v="0"/>
    <n v="0"/>
    <m/>
    <s v=""/>
    <m/>
    <m/>
    <m/>
    <m/>
    <m/>
    <m/>
    <m/>
    <m/>
    <m/>
    <m/>
    <m/>
    <m/>
    <m/>
    <m/>
    <m/>
  </r>
  <r>
    <x v="158"/>
    <x v="2"/>
    <m/>
    <m/>
    <m/>
    <m/>
    <m/>
    <s v=""/>
    <s v=""/>
    <s v=""/>
    <n v="0"/>
    <m/>
    <m/>
    <m/>
    <m/>
    <m/>
    <n v="0"/>
    <n v="0"/>
    <s v=""/>
    <s v="$0.010 Million and Lower Strategy"/>
    <m/>
    <m/>
    <m/>
    <m/>
    <n v="0"/>
    <n v="0"/>
    <m/>
    <s v=""/>
    <m/>
    <m/>
    <m/>
    <m/>
    <m/>
    <m/>
    <m/>
    <m/>
    <m/>
    <m/>
    <m/>
    <m/>
    <m/>
    <m/>
    <m/>
  </r>
  <r>
    <x v="159"/>
    <x v="0"/>
    <m/>
    <m/>
    <m/>
    <m/>
    <m/>
    <s v=""/>
    <s v=""/>
    <s v=""/>
    <n v="0"/>
    <m/>
    <m/>
    <m/>
    <m/>
    <m/>
    <n v="0"/>
    <n v="0"/>
    <s v=""/>
    <s v="$0.010 Million and Lower Strategy"/>
    <m/>
    <m/>
    <m/>
    <m/>
    <n v="0"/>
    <n v="0"/>
    <m/>
    <s v=""/>
    <m/>
    <m/>
    <m/>
    <m/>
    <m/>
    <m/>
    <m/>
    <m/>
    <m/>
    <m/>
    <m/>
    <m/>
    <m/>
    <m/>
    <m/>
  </r>
  <r>
    <x v="160"/>
    <x v="0"/>
    <m/>
    <m/>
    <m/>
    <m/>
    <m/>
    <s v=""/>
    <s v=""/>
    <s v=""/>
    <n v="0"/>
    <m/>
    <m/>
    <m/>
    <m/>
    <m/>
    <n v="0"/>
    <n v="0"/>
    <s v=""/>
    <s v="$0.010 Million and Lower Strategy"/>
    <m/>
    <m/>
    <m/>
    <m/>
    <n v="0"/>
    <n v="0"/>
    <m/>
    <s v=""/>
    <m/>
    <m/>
    <m/>
    <m/>
    <m/>
    <m/>
    <m/>
    <m/>
    <m/>
    <m/>
    <m/>
    <m/>
    <m/>
    <m/>
    <m/>
  </r>
  <r>
    <x v="161"/>
    <x v="1"/>
    <m/>
    <m/>
    <m/>
    <m/>
    <m/>
    <s v=""/>
    <s v=""/>
    <s v=""/>
    <n v="0"/>
    <m/>
    <m/>
    <m/>
    <m/>
    <m/>
    <n v="0"/>
    <n v="0"/>
    <s v=""/>
    <s v="$0.010 Million and Lower Strategy"/>
    <m/>
    <m/>
    <m/>
    <m/>
    <n v="0"/>
    <n v="0"/>
    <m/>
    <s v=""/>
    <m/>
    <m/>
    <m/>
    <m/>
    <m/>
    <m/>
    <m/>
    <m/>
    <m/>
    <m/>
    <m/>
    <m/>
    <m/>
    <m/>
    <m/>
  </r>
  <r>
    <x v="162"/>
    <x v="1"/>
    <m/>
    <m/>
    <m/>
    <m/>
    <m/>
    <s v=""/>
    <s v=""/>
    <s v=""/>
    <n v="0"/>
    <m/>
    <m/>
    <m/>
    <m/>
    <m/>
    <n v="0"/>
    <n v="0"/>
    <s v=""/>
    <s v="$0.010 Million and Lower Strategy"/>
    <m/>
    <m/>
    <m/>
    <m/>
    <n v="0"/>
    <n v="0"/>
    <m/>
    <s v=""/>
    <m/>
    <m/>
    <m/>
    <m/>
    <m/>
    <m/>
    <m/>
    <m/>
    <m/>
    <m/>
    <m/>
    <m/>
    <m/>
    <m/>
    <m/>
  </r>
  <r>
    <x v="163"/>
    <x v="1"/>
    <m/>
    <m/>
    <m/>
    <m/>
    <m/>
    <s v=""/>
    <s v=""/>
    <s v=""/>
    <n v="0"/>
    <m/>
    <m/>
    <m/>
    <m/>
    <m/>
    <n v="0"/>
    <n v="0"/>
    <s v=""/>
    <s v="$0.010 Million and Lower Strategy"/>
    <m/>
    <m/>
    <m/>
    <m/>
    <n v="0"/>
    <n v="0"/>
    <m/>
    <s v=""/>
    <m/>
    <m/>
    <m/>
    <m/>
    <m/>
    <m/>
    <m/>
    <m/>
    <m/>
    <m/>
    <m/>
    <m/>
    <m/>
    <m/>
    <m/>
  </r>
  <r>
    <x v="164"/>
    <x v="0"/>
    <m/>
    <m/>
    <m/>
    <m/>
    <m/>
    <s v=""/>
    <s v=""/>
    <s v=""/>
    <n v="0"/>
    <m/>
    <m/>
    <m/>
    <m/>
    <m/>
    <n v="0"/>
    <n v="0"/>
    <s v=""/>
    <s v="$0.010 Million and Lower Strategy"/>
    <m/>
    <m/>
    <m/>
    <m/>
    <n v="0"/>
    <n v="0"/>
    <m/>
    <s v=""/>
    <m/>
    <m/>
    <m/>
    <m/>
    <m/>
    <m/>
    <m/>
    <m/>
    <m/>
    <m/>
    <m/>
    <m/>
    <m/>
    <m/>
    <m/>
  </r>
  <r>
    <x v="165"/>
    <x v="0"/>
    <m/>
    <m/>
    <m/>
    <m/>
    <m/>
    <s v=""/>
    <s v=""/>
    <s v=""/>
    <n v="0"/>
    <m/>
    <m/>
    <m/>
    <m/>
    <m/>
    <n v="0"/>
    <n v="0"/>
    <s v=""/>
    <s v="$0.010 Million and Lower Strategy"/>
    <m/>
    <m/>
    <m/>
    <m/>
    <n v="0"/>
    <n v="0"/>
    <m/>
    <s v=""/>
    <m/>
    <m/>
    <m/>
    <m/>
    <m/>
    <m/>
    <m/>
    <m/>
    <m/>
    <m/>
    <m/>
    <m/>
    <m/>
    <m/>
    <m/>
  </r>
  <r>
    <x v="166"/>
    <x v="1"/>
    <m/>
    <m/>
    <m/>
    <m/>
    <m/>
    <s v=""/>
    <s v=""/>
    <s v=""/>
    <n v="0"/>
    <m/>
    <m/>
    <m/>
    <m/>
    <m/>
    <n v="0"/>
    <n v="0"/>
    <s v=""/>
    <s v="$0.010 Million and Lower Strategy"/>
    <m/>
    <m/>
    <m/>
    <m/>
    <n v="0"/>
    <n v="0"/>
    <m/>
    <s v=""/>
    <m/>
    <m/>
    <m/>
    <m/>
    <m/>
    <m/>
    <m/>
    <m/>
    <m/>
    <m/>
    <m/>
    <m/>
    <m/>
    <m/>
    <m/>
  </r>
  <r>
    <x v="167"/>
    <x v="1"/>
    <m/>
    <m/>
    <m/>
    <m/>
    <m/>
    <s v=""/>
    <s v=""/>
    <s v=""/>
    <n v="0"/>
    <m/>
    <m/>
    <m/>
    <m/>
    <m/>
    <n v="0"/>
    <n v="0"/>
    <s v=""/>
    <s v="$0.010 Million and Lower Strategy"/>
    <m/>
    <m/>
    <m/>
    <m/>
    <n v="0"/>
    <n v="0"/>
    <m/>
    <s v=""/>
    <m/>
    <m/>
    <m/>
    <m/>
    <m/>
    <m/>
    <m/>
    <m/>
    <m/>
    <m/>
    <m/>
    <m/>
    <m/>
    <m/>
    <m/>
  </r>
  <r>
    <x v="168"/>
    <x v="0"/>
    <m/>
    <m/>
    <m/>
    <m/>
    <m/>
    <s v=""/>
    <s v=""/>
    <s v=""/>
    <n v="0"/>
    <m/>
    <m/>
    <m/>
    <m/>
    <m/>
    <n v="0"/>
    <n v="0"/>
    <s v=""/>
    <s v="$0.010 Million and Lower Strategy"/>
    <m/>
    <m/>
    <m/>
    <m/>
    <n v="0"/>
    <n v="0"/>
    <m/>
    <s v=""/>
    <m/>
    <m/>
    <m/>
    <m/>
    <m/>
    <m/>
    <m/>
    <m/>
    <m/>
    <m/>
    <m/>
    <m/>
    <m/>
    <m/>
    <m/>
  </r>
  <r>
    <x v="169"/>
    <x v="2"/>
    <m/>
    <m/>
    <m/>
    <m/>
    <m/>
    <s v=""/>
    <s v=""/>
    <s v=""/>
    <n v="0"/>
    <m/>
    <m/>
    <m/>
    <m/>
    <m/>
    <n v="0"/>
    <n v="0"/>
    <s v=""/>
    <s v="$0.010 Million and Lower Strategy"/>
    <m/>
    <m/>
    <m/>
    <m/>
    <n v="0"/>
    <n v="0"/>
    <m/>
    <s v=""/>
    <m/>
    <m/>
    <m/>
    <m/>
    <m/>
    <m/>
    <m/>
    <m/>
    <m/>
    <m/>
    <m/>
    <m/>
    <m/>
    <m/>
    <m/>
  </r>
  <r>
    <x v="170"/>
    <x v="2"/>
    <m/>
    <m/>
    <m/>
    <m/>
    <m/>
    <s v=""/>
    <s v=""/>
    <s v=""/>
    <n v="0"/>
    <m/>
    <m/>
    <m/>
    <m/>
    <m/>
    <n v="0"/>
    <n v="0"/>
    <s v=""/>
    <s v="$0.010 Million and Lower Strategy"/>
    <m/>
    <m/>
    <m/>
    <m/>
    <n v="0"/>
    <n v="0"/>
    <m/>
    <s v=""/>
    <m/>
    <m/>
    <m/>
    <m/>
    <m/>
    <m/>
    <m/>
    <m/>
    <m/>
    <m/>
    <m/>
    <m/>
    <m/>
    <m/>
    <m/>
  </r>
  <r>
    <x v="171"/>
    <x v="1"/>
    <m/>
    <m/>
    <m/>
    <m/>
    <m/>
    <s v=""/>
    <s v=""/>
    <s v=""/>
    <n v="0"/>
    <m/>
    <m/>
    <m/>
    <m/>
    <m/>
    <n v="0"/>
    <n v="0"/>
    <s v=""/>
    <s v="$0.010 Million and Lower Strategy"/>
    <m/>
    <m/>
    <m/>
    <m/>
    <n v="0"/>
    <n v="0"/>
    <m/>
    <s v=""/>
    <m/>
    <m/>
    <m/>
    <m/>
    <m/>
    <m/>
    <m/>
    <m/>
    <m/>
    <m/>
    <m/>
    <m/>
    <m/>
    <m/>
    <m/>
  </r>
  <r>
    <x v="172"/>
    <x v="1"/>
    <m/>
    <m/>
    <m/>
    <m/>
    <m/>
    <s v=""/>
    <s v=""/>
    <s v=""/>
    <n v="0"/>
    <m/>
    <m/>
    <m/>
    <m/>
    <m/>
    <n v="0"/>
    <n v="0"/>
    <s v=""/>
    <s v="$0.010 Million and Lower Strategy"/>
    <m/>
    <m/>
    <m/>
    <m/>
    <n v="0"/>
    <n v="0"/>
    <m/>
    <s v=""/>
    <m/>
    <m/>
    <m/>
    <m/>
    <m/>
    <m/>
    <m/>
    <m/>
    <m/>
    <m/>
    <m/>
    <m/>
    <m/>
    <m/>
    <m/>
  </r>
  <r>
    <x v="173"/>
    <x v="0"/>
    <m/>
    <m/>
    <m/>
    <m/>
    <m/>
    <s v=""/>
    <s v=""/>
    <s v=""/>
    <n v="0"/>
    <m/>
    <m/>
    <m/>
    <m/>
    <m/>
    <n v="0"/>
    <n v="0"/>
    <s v=""/>
    <s v="$0.010 Million and Lower Strategy"/>
    <m/>
    <m/>
    <m/>
    <m/>
    <n v="0"/>
    <n v="0"/>
    <m/>
    <s v=""/>
    <m/>
    <m/>
    <m/>
    <m/>
    <m/>
    <m/>
    <m/>
    <m/>
    <m/>
    <m/>
    <m/>
    <m/>
    <m/>
    <m/>
    <m/>
  </r>
  <r>
    <x v="174"/>
    <x v="0"/>
    <m/>
    <m/>
    <m/>
    <m/>
    <m/>
    <s v=""/>
    <s v=""/>
    <s v=""/>
    <n v="0"/>
    <m/>
    <m/>
    <m/>
    <m/>
    <m/>
    <n v="0"/>
    <n v="0"/>
    <s v=""/>
    <s v="$0.010 Million and Lower Strategy"/>
    <m/>
    <m/>
    <m/>
    <m/>
    <n v="0"/>
    <n v="0"/>
    <m/>
    <s v=""/>
    <m/>
    <m/>
    <m/>
    <m/>
    <m/>
    <m/>
    <m/>
    <m/>
    <m/>
    <m/>
    <m/>
    <m/>
    <m/>
    <m/>
    <m/>
  </r>
  <r>
    <x v="175"/>
    <x v="2"/>
    <m/>
    <m/>
    <m/>
    <m/>
    <m/>
    <s v=""/>
    <s v=""/>
    <s v=""/>
    <n v="0"/>
    <m/>
    <m/>
    <m/>
    <m/>
    <m/>
    <n v="0"/>
    <n v="0"/>
    <s v=""/>
    <s v="$0.010 Million and Lower Strategy"/>
    <m/>
    <m/>
    <m/>
    <m/>
    <n v="0"/>
    <n v="0"/>
    <m/>
    <s v=""/>
    <m/>
    <m/>
    <m/>
    <m/>
    <m/>
    <m/>
    <m/>
    <m/>
    <m/>
    <m/>
    <m/>
    <m/>
    <m/>
    <m/>
    <m/>
  </r>
  <r>
    <x v="176"/>
    <x v="1"/>
    <m/>
    <m/>
    <m/>
    <m/>
    <m/>
    <s v=""/>
    <s v=""/>
    <s v=""/>
    <n v="0"/>
    <m/>
    <m/>
    <m/>
    <m/>
    <m/>
    <n v="0"/>
    <n v="0"/>
    <s v=""/>
    <s v="$0.010 Million and Lower Strategy"/>
    <m/>
    <m/>
    <m/>
    <m/>
    <n v="0"/>
    <n v="0"/>
    <m/>
    <s v=""/>
    <m/>
    <m/>
    <m/>
    <m/>
    <m/>
    <m/>
    <m/>
    <m/>
    <m/>
    <m/>
    <m/>
    <m/>
    <m/>
    <m/>
    <m/>
  </r>
  <r>
    <x v="177"/>
    <x v="1"/>
    <m/>
    <m/>
    <m/>
    <m/>
    <m/>
    <s v=""/>
    <s v=""/>
    <s v=""/>
    <n v="0"/>
    <m/>
    <m/>
    <m/>
    <m/>
    <m/>
    <n v="0"/>
    <n v="0"/>
    <s v=""/>
    <s v="$0.010 Million and Lower Strategy"/>
    <m/>
    <m/>
    <m/>
    <m/>
    <n v="0"/>
    <n v="0"/>
    <m/>
    <s v=""/>
    <m/>
    <m/>
    <m/>
    <m/>
    <m/>
    <m/>
    <m/>
    <m/>
    <m/>
    <m/>
    <m/>
    <m/>
    <m/>
    <m/>
    <m/>
  </r>
  <r>
    <x v="178"/>
    <x v="1"/>
    <m/>
    <m/>
    <m/>
    <m/>
    <m/>
    <s v=""/>
    <s v=""/>
    <s v=""/>
    <n v="0"/>
    <m/>
    <m/>
    <m/>
    <m/>
    <m/>
    <n v="0"/>
    <n v="0"/>
    <s v=""/>
    <s v="$0.010 Million and Lower Strategy"/>
    <m/>
    <m/>
    <m/>
    <m/>
    <n v="0"/>
    <n v="0"/>
    <m/>
    <s v=""/>
    <m/>
    <m/>
    <m/>
    <m/>
    <m/>
    <m/>
    <m/>
    <m/>
    <m/>
    <m/>
    <m/>
    <m/>
    <m/>
    <m/>
    <m/>
  </r>
  <r>
    <x v="179"/>
    <x v="1"/>
    <m/>
    <m/>
    <m/>
    <m/>
    <m/>
    <s v=""/>
    <s v=""/>
    <s v=""/>
    <n v="0"/>
    <m/>
    <m/>
    <m/>
    <m/>
    <m/>
    <n v="0"/>
    <n v="0"/>
    <s v=""/>
    <s v="$0.010 Million and Lower Strategy"/>
    <m/>
    <m/>
    <m/>
    <m/>
    <n v="0"/>
    <n v="0"/>
    <m/>
    <s v=""/>
    <m/>
    <m/>
    <m/>
    <m/>
    <m/>
    <m/>
    <m/>
    <m/>
    <m/>
    <m/>
    <m/>
    <m/>
    <m/>
    <m/>
    <m/>
  </r>
  <r>
    <x v="180"/>
    <x v="2"/>
    <m/>
    <m/>
    <m/>
    <m/>
    <m/>
    <s v=""/>
    <s v=""/>
    <s v=""/>
    <n v="0"/>
    <m/>
    <m/>
    <m/>
    <m/>
    <m/>
    <n v="0"/>
    <n v="0"/>
    <s v=""/>
    <s v="$0.010 Million and Lower Strategy"/>
    <m/>
    <m/>
    <m/>
    <m/>
    <n v="0"/>
    <n v="0"/>
    <m/>
    <s v=""/>
    <m/>
    <m/>
    <m/>
    <m/>
    <m/>
    <m/>
    <m/>
    <m/>
    <m/>
    <m/>
    <m/>
    <m/>
    <m/>
    <m/>
    <m/>
  </r>
  <r>
    <x v="181"/>
    <x v="1"/>
    <m/>
    <m/>
    <m/>
    <m/>
    <m/>
    <s v=""/>
    <s v=""/>
    <s v=""/>
    <n v="0"/>
    <m/>
    <m/>
    <m/>
    <m/>
    <m/>
    <n v="0"/>
    <n v="0"/>
    <s v=""/>
    <s v="$0.010 Million and Lower Strategy"/>
    <m/>
    <m/>
    <m/>
    <m/>
    <n v="0"/>
    <n v="0"/>
    <m/>
    <s v=""/>
    <m/>
    <m/>
    <m/>
    <m/>
    <m/>
    <m/>
    <m/>
    <m/>
    <m/>
    <m/>
    <m/>
    <m/>
    <m/>
    <m/>
    <m/>
  </r>
  <r>
    <x v="182"/>
    <x v="2"/>
    <m/>
    <m/>
    <m/>
    <m/>
    <m/>
    <s v=""/>
    <s v=""/>
    <s v=""/>
    <n v="0"/>
    <m/>
    <m/>
    <m/>
    <m/>
    <m/>
    <n v="0"/>
    <n v="0"/>
    <s v=""/>
    <s v="$0.010 Million and Lower Strategy"/>
    <m/>
    <m/>
    <m/>
    <m/>
    <n v="0"/>
    <n v="0"/>
    <m/>
    <s v=""/>
    <m/>
    <m/>
    <m/>
    <m/>
    <m/>
    <m/>
    <m/>
    <m/>
    <m/>
    <m/>
    <m/>
    <m/>
    <m/>
    <m/>
    <m/>
  </r>
  <r>
    <x v="183"/>
    <x v="0"/>
    <m/>
    <m/>
    <m/>
    <m/>
    <m/>
    <s v=""/>
    <s v=""/>
    <s v=""/>
    <n v="0"/>
    <m/>
    <m/>
    <m/>
    <m/>
    <m/>
    <n v="0"/>
    <n v="0"/>
    <s v=""/>
    <s v="$0.010 Million and Lower Strategy"/>
    <m/>
    <m/>
    <m/>
    <m/>
    <n v="0"/>
    <n v="0"/>
    <m/>
    <s v=""/>
    <m/>
    <m/>
    <m/>
    <m/>
    <m/>
    <m/>
    <m/>
    <m/>
    <m/>
    <m/>
    <m/>
    <m/>
    <m/>
    <m/>
    <m/>
  </r>
  <r>
    <x v="184"/>
    <x v="1"/>
    <m/>
    <m/>
    <m/>
    <m/>
    <m/>
    <s v=""/>
    <s v=""/>
    <s v=""/>
    <n v="0"/>
    <m/>
    <m/>
    <m/>
    <m/>
    <m/>
    <n v="0"/>
    <n v="0"/>
    <s v=""/>
    <s v="$0.010 Million and Lower Strategy"/>
    <m/>
    <m/>
    <m/>
    <m/>
    <n v="0"/>
    <n v="0"/>
    <m/>
    <s v=""/>
    <m/>
    <m/>
    <m/>
    <m/>
    <m/>
    <m/>
    <m/>
    <m/>
    <m/>
    <m/>
    <m/>
    <m/>
    <m/>
    <m/>
    <m/>
  </r>
  <r>
    <x v="185"/>
    <x v="1"/>
    <m/>
    <m/>
    <m/>
    <m/>
    <m/>
    <s v=""/>
    <s v=""/>
    <s v=""/>
    <n v="0"/>
    <m/>
    <m/>
    <m/>
    <m/>
    <m/>
    <n v="0"/>
    <n v="0"/>
    <s v=""/>
    <s v="$0.010 Million and Lower Strategy"/>
    <m/>
    <m/>
    <m/>
    <m/>
    <n v="0"/>
    <n v="0"/>
    <m/>
    <s v=""/>
    <m/>
    <m/>
    <m/>
    <m/>
    <m/>
    <m/>
    <m/>
    <m/>
    <m/>
    <m/>
    <m/>
    <m/>
    <m/>
    <m/>
    <m/>
  </r>
  <r>
    <x v="186"/>
    <x v="2"/>
    <m/>
    <m/>
    <m/>
    <m/>
    <m/>
    <s v=""/>
    <s v=""/>
    <s v=""/>
    <n v="0"/>
    <m/>
    <m/>
    <m/>
    <m/>
    <m/>
    <n v="0"/>
    <n v="0"/>
    <s v=""/>
    <s v="$0.010 Million and Lower Strategy"/>
    <m/>
    <m/>
    <m/>
    <m/>
    <n v="0"/>
    <n v="0"/>
    <m/>
    <s v=""/>
    <m/>
    <m/>
    <m/>
    <m/>
    <m/>
    <m/>
    <m/>
    <m/>
    <m/>
    <m/>
    <m/>
    <m/>
    <m/>
    <m/>
    <m/>
  </r>
  <r>
    <x v="187"/>
    <x v="0"/>
    <m/>
    <m/>
    <m/>
    <m/>
    <m/>
    <s v=""/>
    <s v=""/>
    <s v=""/>
    <n v="0"/>
    <m/>
    <m/>
    <m/>
    <m/>
    <m/>
    <n v="0"/>
    <n v="0"/>
    <s v=""/>
    <s v="$0.010 Million and Lower Strategy"/>
    <m/>
    <m/>
    <m/>
    <m/>
    <n v="0"/>
    <n v="0"/>
    <m/>
    <s v=""/>
    <m/>
    <m/>
    <m/>
    <m/>
    <m/>
    <m/>
    <m/>
    <m/>
    <m/>
    <m/>
    <m/>
    <m/>
    <m/>
    <m/>
    <m/>
  </r>
  <r>
    <x v="188"/>
    <x v="0"/>
    <m/>
    <m/>
    <m/>
    <m/>
    <m/>
    <s v=""/>
    <s v=""/>
    <s v=""/>
    <n v="0"/>
    <m/>
    <m/>
    <m/>
    <m/>
    <m/>
    <n v="0"/>
    <n v="0"/>
    <s v=""/>
    <s v="$0.010 Million and Lower Strategy"/>
    <m/>
    <m/>
    <m/>
    <m/>
    <n v="0"/>
    <n v="0"/>
    <m/>
    <s v=""/>
    <m/>
    <m/>
    <m/>
    <m/>
    <m/>
    <m/>
    <m/>
    <m/>
    <m/>
    <m/>
    <m/>
    <m/>
    <m/>
    <m/>
    <m/>
  </r>
  <r>
    <x v="189"/>
    <x v="0"/>
    <m/>
    <m/>
    <m/>
    <m/>
    <m/>
    <s v=""/>
    <s v=""/>
    <s v=""/>
    <n v="0"/>
    <m/>
    <m/>
    <m/>
    <m/>
    <m/>
    <n v="0"/>
    <n v="0"/>
    <s v=""/>
    <s v="$0.010 Million and Lower Strategy"/>
    <m/>
    <m/>
    <m/>
    <m/>
    <n v="0"/>
    <n v="0"/>
    <m/>
    <s v=""/>
    <m/>
    <m/>
    <m/>
    <m/>
    <m/>
    <m/>
    <m/>
    <m/>
    <m/>
    <m/>
    <m/>
    <m/>
    <m/>
    <m/>
    <m/>
  </r>
  <r>
    <x v="190"/>
    <x v="0"/>
    <m/>
    <m/>
    <m/>
    <m/>
    <m/>
    <s v=""/>
    <s v=""/>
    <s v=""/>
    <n v="0"/>
    <m/>
    <m/>
    <m/>
    <m/>
    <m/>
    <n v="0"/>
    <n v="0"/>
    <s v=""/>
    <s v="$0.010 Million and Lower Strategy"/>
    <m/>
    <m/>
    <m/>
    <m/>
    <n v="0"/>
    <n v="0"/>
    <m/>
    <s v=""/>
    <m/>
    <m/>
    <m/>
    <m/>
    <m/>
    <m/>
    <m/>
    <m/>
    <m/>
    <m/>
    <m/>
    <m/>
    <m/>
    <m/>
    <m/>
  </r>
  <r>
    <x v="191"/>
    <x v="0"/>
    <m/>
    <m/>
    <m/>
    <m/>
    <m/>
    <s v=""/>
    <s v=""/>
    <s v=""/>
    <n v="0"/>
    <m/>
    <m/>
    <m/>
    <m/>
    <m/>
    <n v="0"/>
    <n v="0"/>
    <s v=""/>
    <s v="$0.010 Million and Lower Strategy"/>
    <m/>
    <m/>
    <m/>
    <m/>
    <n v="0"/>
    <n v="0"/>
    <m/>
    <s v=""/>
    <m/>
    <m/>
    <m/>
    <m/>
    <m/>
    <m/>
    <m/>
    <m/>
    <m/>
    <m/>
    <m/>
    <m/>
    <m/>
    <m/>
    <m/>
  </r>
  <r>
    <x v="192"/>
    <x v="2"/>
    <m/>
    <m/>
    <m/>
    <m/>
    <m/>
    <s v=""/>
    <s v=""/>
    <s v=""/>
    <n v="0"/>
    <m/>
    <m/>
    <m/>
    <m/>
    <m/>
    <n v="0"/>
    <n v="0"/>
    <s v=""/>
    <s v="$0.010 Million and Lower Strategy"/>
    <m/>
    <m/>
    <m/>
    <m/>
    <n v="0"/>
    <n v="0"/>
    <m/>
    <s v=""/>
    <m/>
    <m/>
    <m/>
    <m/>
    <m/>
    <m/>
    <m/>
    <m/>
    <m/>
    <m/>
    <m/>
    <m/>
    <m/>
    <m/>
    <m/>
  </r>
  <r>
    <x v="193"/>
    <x v="2"/>
    <m/>
    <m/>
    <m/>
    <m/>
    <m/>
    <s v=""/>
    <s v=""/>
    <s v=""/>
    <n v="0"/>
    <m/>
    <m/>
    <m/>
    <m/>
    <m/>
    <n v="0"/>
    <n v="0"/>
    <s v=""/>
    <s v="$0.010 Million and Lower Strategy"/>
    <m/>
    <m/>
    <m/>
    <m/>
    <n v="0"/>
    <n v="0"/>
    <m/>
    <s v=""/>
    <m/>
    <m/>
    <m/>
    <m/>
    <m/>
    <m/>
    <m/>
    <m/>
    <m/>
    <m/>
    <m/>
    <m/>
    <m/>
    <m/>
    <m/>
  </r>
  <r>
    <x v="194"/>
    <x v="1"/>
    <m/>
    <m/>
    <m/>
    <m/>
    <m/>
    <s v=""/>
    <s v=""/>
    <s v=""/>
    <n v="0"/>
    <m/>
    <m/>
    <m/>
    <m/>
    <m/>
    <n v="0"/>
    <n v="0"/>
    <s v=""/>
    <s v="$0.010 Million and Lower Strategy"/>
    <m/>
    <m/>
    <m/>
    <m/>
    <n v="0"/>
    <n v="0"/>
    <m/>
    <s v=""/>
    <m/>
    <m/>
    <m/>
    <m/>
    <m/>
    <m/>
    <m/>
    <m/>
    <m/>
    <m/>
    <m/>
    <m/>
    <m/>
    <m/>
    <m/>
  </r>
  <r>
    <x v="195"/>
    <x v="2"/>
    <m/>
    <m/>
    <m/>
    <m/>
    <m/>
    <s v=""/>
    <s v=""/>
    <s v=""/>
    <n v="0"/>
    <m/>
    <m/>
    <m/>
    <m/>
    <m/>
    <n v="0"/>
    <n v="0"/>
    <s v=""/>
    <s v="$0.010 Million and Lower Strategy"/>
    <m/>
    <m/>
    <m/>
    <m/>
    <n v="0"/>
    <n v="0"/>
    <m/>
    <s v=""/>
    <m/>
    <m/>
    <m/>
    <m/>
    <m/>
    <m/>
    <m/>
    <m/>
    <m/>
    <m/>
    <m/>
    <m/>
    <m/>
    <m/>
    <m/>
  </r>
  <r>
    <x v="196"/>
    <x v="2"/>
    <m/>
    <m/>
    <m/>
    <m/>
    <m/>
    <s v=""/>
    <s v=""/>
    <s v=""/>
    <n v="0"/>
    <m/>
    <m/>
    <m/>
    <m/>
    <m/>
    <n v="0"/>
    <n v="0"/>
    <s v=""/>
    <s v="$0.010 Million and Lower Strategy"/>
    <m/>
    <m/>
    <m/>
    <m/>
    <n v="0"/>
    <n v="0"/>
    <m/>
    <s v=""/>
    <m/>
    <m/>
    <m/>
    <m/>
    <m/>
    <m/>
    <m/>
    <m/>
    <m/>
    <m/>
    <m/>
    <m/>
    <m/>
    <m/>
    <m/>
  </r>
  <r>
    <x v="197"/>
    <x v="0"/>
    <m/>
    <m/>
    <m/>
    <m/>
    <m/>
    <s v=""/>
    <s v=""/>
    <s v=""/>
    <n v="0"/>
    <m/>
    <m/>
    <m/>
    <m/>
    <m/>
    <n v="0"/>
    <n v="0"/>
    <s v=""/>
    <s v="$0.010 Million and Lower Strategy"/>
    <m/>
    <m/>
    <m/>
    <m/>
    <n v="0"/>
    <n v="0"/>
    <m/>
    <s v=""/>
    <m/>
    <m/>
    <m/>
    <m/>
    <m/>
    <m/>
    <m/>
    <m/>
    <m/>
    <m/>
    <m/>
    <m/>
    <m/>
    <m/>
    <m/>
  </r>
  <r>
    <x v="198"/>
    <x v="0"/>
    <m/>
    <m/>
    <m/>
    <m/>
    <m/>
    <s v=""/>
    <s v=""/>
    <s v=""/>
    <n v="0"/>
    <m/>
    <m/>
    <m/>
    <m/>
    <m/>
    <n v="0"/>
    <n v="0"/>
    <s v=""/>
    <s v="$0.010 Million and Lower Strategy"/>
    <m/>
    <m/>
    <m/>
    <m/>
    <n v="0"/>
    <n v="0"/>
    <m/>
    <s v=""/>
    <m/>
    <m/>
    <m/>
    <m/>
    <m/>
    <m/>
    <m/>
    <m/>
    <m/>
    <m/>
    <m/>
    <m/>
    <m/>
    <m/>
    <m/>
  </r>
  <r>
    <x v="199"/>
    <x v="0"/>
    <m/>
    <m/>
    <m/>
    <m/>
    <m/>
    <s v=""/>
    <s v=""/>
    <s v=""/>
    <n v="0"/>
    <m/>
    <m/>
    <m/>
    <m/>
    <m/>
    <n v="0"/>
    <n v="0"/>
    <s v=""/>
    <s v="$0.010 Million and Lower Strategy"/>
    <m/>
    <m/>
    <m/>
    <m/>
    <n v="0"/>
    <n v="0"/>
    <m/>
    <s v=""/>
    <m/>
    <m/>
    <m/>
    <m/>
    <m/>
    <m/>
    <m/>
    <m/>
    <m/>
    <m/>
    <m/>
    <m/>
    <m/>
    <m/>
    <m/>
  </r>
  <r>
    <x v="200"/>
    <x v="0"/>
    <m/>
    <m/>
    <m/>
    <m/>
    <m/>
    <s v=""/>
    <s v=""/>
    <s v=""/>
    <n v="0"/>
    <m/>
    <m/>
    <m/>
    <m/>
    <m/>
    <n v="0"/>
    <n v="0"/>
    <s v=""/>
    <s v="$0.010 Million and Lower Strategy"/>
    <m/>
    <m/>
    <m/>
    <m/>
    <n v="0"/>
    <n v="0"/>
    <m/>
    <s v=""/>
    <m/>
    <m/>
    <m/>
    <m/>
    <m/>
    <m/>
    <m/>
    <m/>
    <m/>
    <m/>
    <m/>
    <m/>
    <m/>
    <m/>
    <m/>
  </r>
  <r>
    <x v="201"/>
    <x v="1"/>
    <m/>
    <m/>
    <m/>
    <m/>
    <m/>
    <s v=""/>
    <s v=""/>
    <s v=""/>
    <n v="0"/>
    <m/>
    <m/>
    <m/>
    <m/>
    <m/>
    <n v="0"/>
    <n v="0"/>
    <s v=""/>
    <s v="$0.010 Million and Lower Strategy"/>
    <m/>
    <m/>
    <m/>
    <m/>
    <n v="0"/>
    <n v="0"/>
    <m/>
    <s v=""/>
    <m/>
    <m/>
    <m/>
    <m/>
    <m/>
    <m/>
    <m/>
    <m/>
    <m/>
    <m/>
    <m/>
    <m/>
    <m/>
    <m/>
    <m/>
  </r>
  <r>
    <x v="202"/>
    <x v="2"/>
    <m/>
    <m/>
    <m/>
    <m/>
    <m/>
    <s v=""/>
    <s v=""/>
    <s v=""/>
    <n v="0"/>
    <m/>
    <m/>
    <m/>
    <m/>
    <m/>
    <n v="0"/>
    <n v="0"/>
    <s v=""/>
    <s v="$0.010 Million and Lower Strategy"/>
    <m/>
    <m/>
    <m/>
    <m/>
    <n v="0"/>
    <n v="0"/>
    <m/>
    <s v=""/>
    <m/>
    <m/>
    <m/>
    <m/>
    <m/>
    <m/>
    <m/>
    <m/>
    <m/>
    <m/>
    <m/>
    <m/>
    <m/>
    <m/>
    <m/>
  </r>
  <r>
    <x v="203"/>
    <x v="1"/>
    <m/>
    <m/>
    <m/>
    <m/>
    <m/>
    <s v=""/>
    <s v=""/>
    <s v=""/>
    <n v="0"/>
    <m/>
    <m/>
    <m/>
    <m/>
    <m/>
    <n v="0"/>
    <n v="0"/>
    <s v=""/>
    <s v="$0.010 Million and Lower Strategy"/>
    <m/>
    <m/>
    <m/>
    <m/>
    <n v="0"/>
    <n v="0"/>
    <m/>
    <s v=""/>
    <m/>
    <m/>
    <m/>
    <m/>
    <m/>
    <m/>
    <m/>
    <m/>
    <m/>
    <m/>
    <m/>
    <m/>
    <m/>
    <m/>
    <m/>
  </r>
  <r>
    <x v="204"/>
    <x v="0"/>
    <m/>
    <m/>
    <m/>
    <m/>
    <m/>
    <s v=""/>
    <s v=""/>
    <s v=""/>
    <n v="0"/>
    <m/>
    <m/>
    <m/>
    <m/>
    <m/>
    <n v="0"/>
    <n v="0"/>
    <s v=""/>
    <s v="$0.010 Million and Lower Strategy"/>
    <m/>
    <m/>
    <m/>
    <m/>
    <n v="0"/>
    <n v="0"/>
    <m/>
    <s v=""/>
    <m/>
    <m/>
    <m/>
    <m/>
    <m/>
    <m/>
    <m/>
    <m/>
    <m/>
    <m/>
    <m/>
    <m/>
    <m/>
    <m/>
    <m/>
  </r>
  <r>
    <x v="205"/>
    <x v="0"/>
    <m/>
    <m/>
    <m/>
    <m/>
    <m/>
    <s v=""/>
    <s v=""/>
    <s v=""/>
    <n v="0"/>
    <m/>
    <m/>
    <m/>
    <m/>
    <m/>
    <n v="0"/>
    <n v="0"/>
    <s v=""/>
    <s v="$0.010 Million and Lower Strategy"/>
    <m/>
    <m/>
    <m/>
    <m/>
    <n v="0"/>
    <n v="0"/>
    <m/>
    <s v=""/>
    <m/>
    <m/>
    <m/>
    <m/>
    <m/>
    <m/>
    <m/>
    <m/>
    <m/>
    <m/>
    <m/>
    <m/>
    <m/>
    <m/>
    <m/>
  </r>
  <r>
    <x v="206"/>
    <x v="2"/>
    <m/>
    <m/>
    <m/>
    <m/>
    <m/>
    <s v=""/>
    <s v=""/>
    <s v=""/>
    <n v="0"/>
    <m/>
    <m/>
    <m/>
    <m/>
    <m/>
    <n v="0"/>
    <n v="0"/>
    <s v=""/>
    <s v="$0.010 Million and Lower Strategy"/>
    <m/>
    <m/>
    <m/>
    <m/>
    <n v="0"/>
    <n v="0"/>
    <m/>
    <s v=""/>
    <m/>
    <m/>
    <m/>
    <m/>
    <m/>
    <m/>
    <m/>
    <m/>
    <m/>
    <m/>
    <m/>
    <m/>
    <m/>
    <m/>
    <m/>
  </r>
  <r>
    <x v="207"/>
    <x v="1"/>
    <m/>
    <m/>
    <m/>
    <m/>
    <m/>
    <s v=""/>
    <s v=""/>
    <s v=""/>
    <n v="0"/>
    <m/>
    <m/>
    <m/>
    <m/>
    <m/>
    <n v="0"/>
    <n v="0"/>
    <s v=""/>
    <s v="$0.010 Million and Lower Strategy"/>
    <m/>
    <m/>
    <m/>
    <m/>
    <n v="0"/>
    <n v="0"/>
    <m/>
    <s v=""/>
    <m/>
    <m/>
    <m/>
    <m/>
    <m/>
    <m/>
    <m/>
    <m/>
    <m/>
    <m/>
    <m/>
    <m/>
    <m/>
    <m/>
    <m/>
  </r>
  <r>
    <x v="208"/>
    <x v="1"/>
    <m/>
    <m/>
    <m/>
    <m/>
    <m/>
    <s v=""/>
    <s v=""/>
    <s v=""/>
    <n v="0"/>
    <m/>
    <m/>
    <m/>
    <m/>
    <m/>
    <n v="0"/>
    <n v="0"/>
    <s v=""/>
    <s v="$0.010 Million and Lower Strategy"/>
    <m/>
    <m/>
    <m/>
    <m/>
    <n v="0"/>
    <n v="0"/>
    <m/>
    <s v=""/>
    <m/>
    <m/>
    <m/>
    <m/>
    <m/>
    <m/>
    <m/>
    <m/>
    <m/>
    <m/>
    <m/>
    <m/>
    <m/>
    <m/>
    <m/>
  </r>
  <r>
    <x v="209"/>
    <x v="2"/>
    <m/>
    <m/>
    <m/>
    <m/>
    <m/>
    <s v=""/>
    <s v=""/>
    <s v=""/>
    <n v="0"/>
    <m/>
    <m/>
    <m/>
    <m/>
    <m/>
    <n v="0"/>
    <n v="0"/>
    <s v=""/>
    <s v="$0.010 Million and Lower Strategy"/>
    <m/>
    <m/>
    <m/>
    <m/>
    <n v="0"/>
    <n v="0"/>
    <m/>
    <s v=""/>
    <m/>
    <m/>
    <m/>
    <m/>
    <m/>
    <m/>
    <m/>
    <m/>
    <m/>
    <m/>
    <m/>
    <m/>
    <m/>
    <m/>
    <m/>
  </r>
  <r>
    <x v="210"/>
    <x v="1"/>
    <m/>
    <m/>
    <m/>
    <m/>
    <m/>
    <s v=""/>
    <s v=""/>
    <s v=""/>
    <n v="0"/>
    <m/>
    <m/>
    <m/>
    <m/>
    <m/>
    <n v="0"/>
    <n v="0"/>
    <s v=""/>
    <s v="$0.010 Million and Lower Strategy"/>
    <m/>
    <m/>
    <m/>
    <m/>
    <n v="0"/>
    <n v="0"/>
    <m/>
    <s v=""/>
    <m/>
    <m/>
    <m/>
    <m/>
    <m/>
    <m/>
    <m/>
    <m/>
    <m/>
    <m/>
    <m/>
    <m/>
    <m/>
    <m/>
    <m/>
  </r>
  <r>
    <x v="211"/>
    <x v="1"/>
    <m/>
    <m/>
    <m/>
    <m/>
    <m/>
    <s v=""/>
    <s v=""/>
    <s v=""/>
    <n v="0"/>
    <m/>
    <m/>
    <m/>
    <m/>
    <m/>
    <n v="0"/>
    <n v="0"/>
    <s v=""/>
    <s v="$0.010 Million and Lower Strategy"/>
    <m/>
    <m/>
    <m/>
    <m/>
    <n v="0"/>
    <n v="0"/>
    <m/>
    <s v=""/>
    <m/>
    <m/>
    <m/>
    <m/>
    <m/>
    <m/>
    <m/>
    <m/>
    <m/>
    <m/>
    <m/>
    <m/>
    <m/>
    <m/>
    <m/>
  </r>
  <r>
    <x v="212"/>
    <x v="0"/>
    <m/>
    <m/>
    <m/>
    <m/>
    <m/>
    <s v=""/>
    <s v=""/>
    <s v=""/>
    <n v="0"/>
    <m/>
    <m/>
    <m/>
    <m/>
    <m/>
    <n v="0"/>
    <n v="0"/>
    <s v=""/>
    <s v="$0.010 Million and Lower Strategy"/>
    <m/>
    <m/>
    <m/>
    <m/>
    <n v="0"/>
    <n v="0"/>
    <m/>
    <s v=""/>
    <m/>
    <m/>
    <m/>
    <m/>
    <m/>
    <m/>
    <m/>
    <m/>
    <m/>
    <m/>
    <m/>
    <m/>
    <m/>
    <m/>
    <m/>
  </r>
  <r>
    <x v="213"/>
    <x v="2"/>
    <m/>
    <m/>
    <m/>
    <m/>
    <m/>
    <s v=""/>
    <s v=""/>
    <s v=""/>
    <n v="0"/>
    <m/>
    <m/>
    <m/>
    <m/>
    <m/>
    <n v="0"/>
    <n v="0"/>
    <s v=""/>
    <s v="$0.010 Million and Lower Strategy"/>
    <m/>
    <m/>
    <m/>
    <m/>
    <n v="0"/>
    <n v="0"/>
    <m/>
    <s v=""/>
    <m/>
    <m/>
    <m/>
    <m/>
    <m/>
    <m/>
    <m/>
    <m/>
    <m/>
    <m/>
    <m/>
    <m/>
    <m/>
    <m/>
    <m/>
  </r>
  <r>
    <x v="214"/>
    <x v="0"/>
    <m/>
    <m/>
    <m/>
    <m/>
    <m/>
    <s v=""/>
    <s v=""/>
    <s v=""/>
    <n v="0"/>
    <m/>
    <m/>
    <m/>
    <m/>
    <m/>
    <n v="0"/>
    <n v="0"/>
    <s v=""/>
    <s v="$0.010 Million and Lower Strategy"/>
    <m/>
    <m/>
    <m/>
    <m/>
    <n v="0"/>
    <n v="0"/>
    <m/>
    <s v=""/>
    <m/>
    <m/>
    <m/>
    <m/>
    <m/>
    <m/>
    <m/>
    <m/>
    <m/>
    <m/>
    <m/>
    <m/>
    <m/>
    <m/>
    <m/>
  </r>
  <r>
    <x v="215"/>
    <x v="2"/>
    <m/>
    <m/>
    <m/>
    <m/>
    <m/>
    <s v=""/>
    <s v=""/>
    <s v=""/>
    <n v="0"/>
    <m/>
    <m/>
    <m/>
    <m/>
    <m/>
    <n v="0"/>
    <n v="0"/>
    <s v=""/>
    <s v="$0.010 Million and Lower Strategy"/>
    <m/>
    <m/>
    <m/>
    <m/>
    <n v="0"/>
    <n v="0"/>
    <m/>
    <s v=""/>
    <m/>
    <m/>
    <m/>
    <m/>
    <m/>
    <m/>
    <m/>
    <m/>
    <m/>
    <m/>
    <m/>
    <m/>
    <m/>
    <m/>
    <m/>
  </r>
  <r>
    <x v="216"/>
    <x v="1"/>
    <m/>
    <m/>
    <m/>
    <m/>
    <m/>
    <s v=""/>
    <s v=""/>
    <s v=""/>
    <n v="0"/>
    <m/>
    <m/>
    <m/>
    <m/>
    <m/>
    <n v="0"/>
    <n v="0"/>
    <s v=""/>
    <s v="$0.010 Million and Lower Strategy"/>
    <m/>
    <m/>
    <m/>
    <m/>
    <n v="0"/>
    <n v="0"/>
    <m/>
    <s v=""/>
    <m/>
    <m/>
    <m/>
    <m/>
    <m/>
    <m/>
    <m/>
    <m/>
    <m/>
    <m/>
    <m/>
    <m/>
    <m/>
    <m/>
    <m/>
  </r>
  <r>
    <x v="217"/>
    <x v="2"/>
    <m/>
    <m/>
    <m/>
    <m/>
    <m/>
    <s v=""/>
    <s v=""/>
    <s v=""/>
    <n v="0"/>
    <m/>
    <m/>
    <m/>
    <m/>
    <m/>
    <n v="0"/>
    <n v="0"/>
    <s v=""/>
    <s v="$0.010 Million and Lower Strategy"/>
    <m/>
    <m/>
    <m/>
    <m/>
    <n v="0"/>
    <n v="0"/>
    <m/>
    <s v=""/>
    <m/>
    <m/>
    <m/>
    <m/>
    <m/>
    <m/>
    <m/>
    <m/>
    <m/>
    <m/>
    <m/>
    <m/>
    <m/>
    <m/>
    <m/>
  </r>
  <r>
    <x v="218"/>
    <x v="0"/>
    <m/>
    <m/>
    <m/>
    <m/>
    <m/>
    <s v=""/>
    <s v=""/>
    <s v=""/>
    <n v="0"/>
    <m/>
    <m/>
    <m/>
    <m/>
    <m/>
    <n v="0"/>
    <n v="0"/>
    <s v=""/>
    <s v="$0.010 Million and Lower Strategy"/>
    <m/>
    <m/>
    <m/>
    <m/>
    <s v=""/>
    <s v=""/>
    <m/>
    <s v=""/>
    <m/>
    <m/>
    <m/>
    <m/>
    <m/>
    <m/>
    <m/>
    <m/>
    <m/>
    <m/>
    <m/>
    <m/>
    <m/>
    <m/>
    <m/>
  </r>
  <r>
    <x v="219"/>
    <x v="2"/>
    <m/>
    <m/>
    <m/>
    <m/>
    <m/>
    <s v=""/>
    <s v=""/>
    <s v=""/>
    <n v="0"/>
    <m/>
    <m/>
    <m/>
    <m/>
    <m/>
    <n v="0"/>
    <n v="0"/>
    <s v=""/>
    <s v="$0.010 Million and Lower Strategy"/>
    <m/>
    <m/>
    <m/>
    <m/>
    <s v=""/>
    <s v=""/>
    <m/>
    <s v=""/>
    <m/>
    <m/>
    <m/>
    <m/>
    <m/>
    <m/>
    <m/>
    <m/>
    <m/>
    <m/>
    <m/>
    <m/>
    <m/>
    <m/>
    <m/>
  </r>
  <r>
    <x v="220"/>
    <x v="2"/>
    <m/>
    <m/>
    <m/>
    <m/>
    <m/>
    <s v=""/>
    <s v=""/>
    <s v=""/>
    <n v="0"/>
    <m/>
    <m/>
    <m/>
    <m/>
    <m/>
    <n v="0"/>
    <n v="0"/>
    <s v=""/>
    <s v="$0.010 Million and Lower Strategy"/>
    <m/>
    <m/>
    <m/>
    <m/>
    <s v=""/>
    <s v=""/>
    <m/>
    <s v=""/>
    <m/>
    <m/>
    <m/>
    <m/>
    <m/>
    <m/>
    <m/>
    <m/>
    <m/>
    <m/>
    <m/>
    <m/>
    <m/>
    <m/>
    <m/>
  </r>
  <r>
    <x v="221"/>
    <x v="1"/>
    <m/>
    <m/>
    <m/>
    <m/>
    <m/>
    <s v=""/>
    <s v=""/>
    <s v=""/>
    <n v="0"/>
    <m/>
    <m/>
    <m/>
    <m/>
    <m/>
    <n v="0"/>
    <n v="0"/>
    <s v=""/>
    <s v="$0.010 Million and Lower Strategy"/>
    <m/>
    <m/>
    <m/>
    <m/>
    <s v=""/>
    <s v=""/>
    <m/>
    <s v=""/>
    <m/>
    <m/>
    <m/>
    <m/>
    <m/>
    <m/>
    <m/>
    <m/>
    <m/>
    <m/>
    <m/>
    <m/>
    <m/>
    <m/>
    <m/>
  </r>
  <r>
    <x v="222"/>
    <x v="2"/>
    <m/>
    <m/>
    <m/>
    <m/>
    <m/>
    <s v=""/>
    <s v=""/>
    <s v=""/>
    <n v="0"/>
    <m/>
    <m/>
    <m/>
    <m/>
    <m/>
    <n v="0"/>
    <n v="0"/>
    <s v=""/>
    <s v="$0.010 Million and Lower Strategy"/>
    <m/>
    <m/>
    <m/>
    <m/>
    <s v=""/>
    <s v=""/>
    <m/>
    <s v=""/>
    <m/>
    <m/>
    <m/>
    <m/>
    <m/>
    <m/>
    <m/>
    <m/>
    <m/>
    <m/>
    <m/>
    <m/>
    <m/>
    <m/>
    <m/>
  </r>
  <r>
    <x v="223"/>
    <x v="1"/>
    <m/>
    <m/>
    <m/>
    <m/>
    <m/>
    <s v=""/>
    <s v=""/>
    <s v=""/>
    <n v="0"/>
    <m/>
    <m/>
    <m/>
    <m/>
    <m/>
    <n v="0"/>
    <n v="0"/>
    <s v=""/>
    <s v="$0.010 Million and Lower Strategy"/>
    <m/>
    <m/>
    <m/>
    <m/>
    <s v=""/>
    <s v=""/>
    <m/>
    <s v=""/>
    <m/>
    <m/>
    <m/>
    <m/>
    <m/>
    <m/>
    <m/>
    <m/>
    <m/>
    <m/>
    <m/>
    <m/>
    <m/>
    <m/>
    <m/>
  </r>
  <r>
    <x v="224"/>
    <x v="1"/>
    <m/>
    <m/>
    <m/>
    <m/>
    <m/>
    <s v=""/>
    <s v=""/>
    <s v=""/>
    <n v="0"/>
    <m/>
    <m/>
    <m/>
    <m/>
    <m/>
    <n v="0"/>
    <n v="0"/>
    <s v=""/>
    <s v="$0.010 Million and Lower Strategy"/>
    <m/>
    <m/>
    <m/>
    <m/>
    <s v=""/>
    <s v=""/>
    <m/>
    <s v=""/>
    <m/>
    <m/>
    <m/>
    <m/>
    <m/>
    <m/>
    <m/>
    <m/>
    <m/>
    <m/>
    <m/>
    <m/>
    <m/>
    <m/>
    <m/>
  </r>
  <r>
    <x v="225"/>
    <x v="2"/>
    <m/>
    <m/>
    <m/>
    <m/>
    <m/>
    <s v=""/>
    <s v=""/>
    <s v=""/>
    <n v="0"/>
    <m/>
    <m/>
    <m/>
    <m/>
    <m/>
    <n v="0"/>
    <n v="0"/>
    <s v=""/>
    <s v="$0.010 Million and Lower Strategy"/>
    <m/>
    <m/>
    <m/>
    <m/>
    <s v=""/>
    <s v=""/>
    <m/>
    <s v=""/>
    <m/>
    <m/>
    <m/>
    <m/>
    <m/>
    <m/>
    <m/>
    <m/>
    <m/>
    <m/>
    <m/>
    <m/>
    <m/>
    <m/>
    <m/>
  </r>
  <r>
    <x v="226"/>
    <x v="2"/>
    <m/>
    <m/>
    <m/>
    <m/>
    <m/>
    <s v=""/>
    <s v=""/>
    <s v=""/>
    <n v="0"/>
    <m/>
    <m/>
    <m/>
    <m/>
    <m/>
    <n v="0"/>
    <n v="0"/>
    <s v=""/>
    <s v="$0.010 Million and Lower Strategy"/>
    <m/>
    <m/>
    <m/>
    <m/>
    <s v=""/>
    <s v=""/>
    <m/>
    <s v=""/>
    <m/>
    <m/>
    <m/>
    <m/>
    <m/>
    <m/>
    <m/>
    <m/>
    <m/>
    <m/>
    <m/>
    <m/>
    <m/>
    <m/>
    <m/>
  </r>
  <r>
    <x v="227"/>
    <x v="2"/>
    <m/>
    <m/>
    <m/>
    <m/>
    <m/>
    <s v=""/>
    <s v=""/>
    <s v=""/>
    <n v="0"/>
    <m/>
    <m/>
    <m/>
    <m/>
    <m/>
    <n v="0"/>
    <n v="0"/>
    <s v=""/>
    <s v="$0.010 Million and Lower Strategy"/>
    <m/>
    <m/>
    <m/>
    <m/>
    <s v=""/>
    <s v=""/>
    <m/>
    <s v=""/>
    <m/>
    <m/>
    <m/>
    <m/>
    <m/>
    <m/>
    <m/>
    <m/>
    <m/>
    <m/>
    <m/>
    <m/>
    <m/>
    <m/>
    <m/>
  </r>
  <r>
    <x v="228"/>
    <x v="0"/>
    <m/>
    <m/>
    <m/>
    <m/>
    <m/>
    <s v=""/>
    <s v=""/>
    <s v=""/>
    <n v="0"/>
    <m/>
    <m/>
    <m/>
    <m/>
    <m/>
    <n v="0"/>
    <n v="0"/>
    <s v=""/>
    <s v="$0.010 Million and Lower Strategy"/>
    <m/>
    <m/>
    <m/>
    <m/>
    <s v=""/>
    <s v=""/>
    <m/>
    <s v=""/>
    <m/>
    <m/>
    <m/>
    <m/>
    <m/>
    <m/>
    <m/>
    <m/>
    <m/>
    <m/>
    <m/>
    <m/>
    <m/>
    <m/>
    <m/>
  </r>
  <r>
    <x v="229"/>
    <x v="2"/>
    <m/>
    <m/>
    <m/>
    <m/>
    <m/>
    <s v=""/>
    <s v=""/>
    <s v=""/>
    <n v="0"/>
    <m/>
    <m/>
    <m/>
    <m/>
    <m/>
    <n v="0"/>
    <n v="0"/>
    <s v=""/>
    <s v="$0.010 Million and Lower Strategy"/>
    <m/>
    <m/>
    <m/>
    <m/>
    <s v=""/>
    <s v=""/>
    <m/>
    <s v=""/>
    <m/>
    <m/>
    <m/>
    <m/>
    <m/>
    <m/>
    <m/>
    <m/>
    <m/>
    <m/>
    <m/>
    <m/>
    <m/>
    <m/>
    <m/>
  </r>
  <r>
    <x v="230"/>
    <x v="1"/>
    <m/>
    <m/>
    <m/>
    <m/>
    <m/>
    <s v=""/>
    <s v=""/>
    <s v=""/>
    <n v="0"/>
    <m/>
    <m/>
    <m/>
    <m/>
    <m/>
    <n v="0"/>
    <n v="0"/>
    <s v=""/>
    <s v="$0.010 Million and Lower Strategy"/>
    <m/>
    <m/>
    <m/>
    <m/>
    <s v=""/>
    <s v=""/>
    <m/>
    <s v=""/>
    <m/>
    <m/>
    <m/>
    <m/>
    <m/>
    <m/>
    <m/>
    <m/>
    <m/>
    <m/>
    <m/>
    <m/>
    <m/>
    <m/>
    <m/>
  </r>
  <r>
    <x v="231"/>
    <x v="2"/>
    <m/>
    <m/>
    <m/>
    <m/>
    <m/>
    <s v=""/>
    <s v=""/>
    <s v=""/>
    <n v="0"/>
    <m/>
    <m/>
    <m/>
    <m/>
    <m/>
    <n v="0"/>
    <n v="0"/>
    <s v=""/>
    <s v="$0.010 Million and Lower Strategy"/>
    <m/>
    <m/>
    <m/>
    <m/>
    <s v=""/>
    <s v=""/>
    <m/>
    <s v=""/>
    <m/>
    <m/>
    <m/>
    <m/>
    <m/>
    <m/>
    <m/>
    <m/>
    <m/>
    <m/>
    <m/>
    <m/>
    <m/>
    <m/>
    <m/>
  </r>
  <r>
    <x v="232"/>
    <x v="0"/>
    <m/>
    <m/>
    <m/>
    <m/>
    <m/>
    <s v=""/>
    <s v=""/>
    <s v=""/>
    <n v="0"/>
    <m/>
    <m/>
    <m/>
    <m/>
    <m/>
    <n v="0"/>
    <n v="0"/>
    <s v=""/>
    <s v="$0.010 Million and Lower Strategy"/>
    <m/>
    <m/>
    <m/>
    <m/>
    <s v=""/>
    <s v=""/>
    <m/>
    <s v=""/>
    <m/>
    <m/>
    <m/>
    <m/>
    <m/>
    <m/>
    <m/>
    <m/>
    <m/>
    <m/>
    <m/>
    <m/>
    <m/>
    <m/>
    <m/>
  </r>
  <r>
    <x v="233"/>
    <x v="0"/>
    <m/>
    <m/>
    <m/>
    <m/>
    <m/>
    <s v=""/>
    <s v=""/>
    <s v=""/>
    <n v="0"/>
    <m/>
    <m/>
    <m/>
    <m/>
    <m/>
    <n v="0"/>
    <n v="0"/>
    <s v=""/>
    <s v="$0.010 Million and Lower Strategy"/>
    <m/>
    <m/>
    <m/>
    <m/>
    <s v=""/>
    <s v=""/>
    <m/>
    <s v=""/>
    <m/>
    <m/>
    <m/>
    <m/>
    <m/>
    <m/>
    <m/>
    <m/>
    <m/>
    <m/>
    <m/>
    <m/>
    <m/>
    <m/>
    <m/>
  </r>
  <r>
    <x v="234"/>
    <x v="1"/>
    <m/>
    <m/>
    <m/>
    <m/>
    <m/>
    <s v=""/>
    <s v=""/>
    <s v=""/>
    <n v="0"/>
    <m/>
    <m/>
    <m/>
    <m/>
    <m/>
    <n v="0"/>
    <n v="0"/>
    <s v=""/>
    <s v="$0.010 Million and Lower Strategy"/>
    <m/>
    <m/>
    <m/>
    <m/>
    <s v=""/>
    <s v=""/>
    <m/>
    <s v=""/>
    <m/>
    <m/>
    <m/>
    <m/>
    <m/>
    <m/>
    <m/>
    <m/>
    <m/>
    <m/>
    <m/>
    <m/>
    <m/>
    <m/>
    <m/>
  </r>
  <r>
    <x v="235"/>
    <x v="2"/>
    <m/>
    <m/>
    <m/>
    <m/>
    <m/>
    <s v=""/>
    <s v=""/>
    <s v=""/>
    <n v="0"/>
    <m/>
    <m/>
    <m/>
    <m/>
    <m/>
    <n v="0"/>
    <n v="0"/>
    <s v=""/>
    <s v="$0.010 Million and Lower Strategy"/>
    <m/>
    <m/>
    <m/>
    <m/>
    <s v=""/>
    <s v=""/>
    <m/>
    <s v=""/>
    <m/>
    <m/>
    <m/>
    <m/>
    <m/>
    <m/>
    <m/>
    <m/>
    <m/>
    <m/>
    <m/>
    <m/>
    <m/>
    <m/>
    <m/>
  </r>
  <r>
    <x v="236"/>
    <x v="2"/>
    <m/>
    <m/>
    <m/>
    <m/>
    <m/>
    <s v=""/>
    <s v=""/>
    <s v=""/>
    <n v="0"/>
    <m/>
    <m/>
    <m/>
    <m/>
    <m/>
    <n v="0"/>
    <n v="0"/>
    <s v=""/>
    <s v="$0.010 Million and Lower Strategy"/>
    <m/>
    <m/>
    <m/>
    <m/>
    <s v=""/>
    <s v=""/>
    <m/>
    <s v=""/>
    <m/>
    <m/>
    <m/>
    <m/>
    <m/>
    <m/>
    <m/>
    <m/>
    <m/>
    <m/>
    <m/>
    <m/>
    <m/>
    <m/>
    <m/>
  </r>
  <r>
    <x v="237"/>
    <x v="1"/>
    <m/>
    <m/>
    <m/>
    <m/>
    <m/>
    <s v=""/>
    <s v=""/>
    <s v=""/>
    <n v="0"/>
    <m/>
    <m/>
    <m/>
    <m/>
    <m/>
    <n v="0"/>
    <n v="0"/>
    <s v=""/>
    <s v="$0.010 Million and Lower Strategy"/>
    <m/>
    <m/>
    <m/>
    <m/>
    <s v=""/>
    <s v=""/>
    <m/>
    <s v=""/>
    <m/>
    <m/>
    <m/>
    <m/>
    <m/>
    <m/>
    <m/>
    <m/>
    <m/>
    <m/>
    <m/>
    <m/>
    <m/>
    <m/>
    <m/>
  </r>
  <r>
    <x v="238"/>
    <x v="1"/>
    <m/>
    <m/>
    <m/>
    <m/>
    <m/>
    <s v=""/>
    <s v=""/>
    <s v=""/>
    <n v="0"/>
    <m/>
    <m/>
    <m/>
    <m/>
    <m/>
    <n v="0"/>
    <n v="0"/>
    <s v=""/>
    <s v="$0.010 Million and Lower Strategy"/>
    <m/>
    <m/>
    <m/>
    <m/>
    <s v=""/>
    <s v=""/>
    <m/>
    <s v=""/>
    <m/>
    <m/>
    <m/>
    <m/>
    <m/>
    <m/>
    <m/>
    <m/>
    <m/>
    <m/>
    <m/>
    <m/>
    <m/>
    <m/>
    <m/>
  </r>
  <r>
    <x v="239"/>
    <x v="1"/>
    <m/>
    <m/>
    <m/>
    <m/>
    <m/>
    <s v=""/>
    <s v=""/>
    <s v=""/>
    <n v="0"/>
    <m/>
    <m/>
    <m/>
    <m/>
    <m/>
    <n v="0"/>
    <n v="0"/>
    <s v=""/>
    <s v="$0.010 Million and Lower Strategy"/>
    <m/>
    <m/>
    <m/>
    <m/>
    <s v=""/>
    <s v=""/>
    <m/>
    <s v=""/>
    <m/>
    <m/>
    <m/>
    <m/>
    <m/>
    <m/>
    <m/>
    <m/>
    <m/>
    <m/>
    <m/>
    <m/>
    <m/>
    <m/>
    <m/>
  </r>
  <r>
    <x v="240"/>
    <x v="1"/>
    <m/>
    <m/>
    <m/>
    <m/>
    <m/>
    <s v=""/>
    <s v=""/>
    <s v=""/>
    <n v="0"/>
    <m/>
    <m/>
    <m/>
    <m/>
    <m/>
    <n v="0"/>
    <n v="0"/>
    <s v=""/>
    <s v="$0.010 Million and Lower Strategy"/>
    <m/>
    <m/>
    <m/>
    <m/>
    <s v=""/>
    <s v=""/>
    <m/>
    <s v=""/>
    <m/>
    <m/>
    <m/>
    <m/>
    <m/>
    <m/>
    <m/>
    <m/>
    <m/>
    <m/>
    <m/>
    <m/>
    <m/>
    <m/>
    <m/>
  </r>
  <r>
    <x v="241"/>
    <x v="1"/>
    <m/>
    <m/>
    <m/>
    <m/>
    <m/>
    <s v=""/>
    <s v=""/>
    <s v=""/>
    <n v="0"/>
    <m/>
    <m/>
    <m/>
    <m/>
    <m/>
    <n v="0"/>
    <n v="0"/>
    <s v=""/>
    <s v="$0.010 Million and Lower Strategy"/>
    <m/>
    <m/>
    <m/>
    <m/>
    <s v=""/>
    <s v=""/>
    <m/>
    <s v=""/>
    <m/>
    <m/>
    <m/>
    <m/>
    <m/>
    <m/>
    <m/>
    <m/>
    <m/>
    <m/>
    <m/>
    <m/>
    <m/>
    <m/>
    <m/>
  </r>
  <r>
    <x v="242"/>
    <x v="1"/>
    <m/>
    <m/>
    <m/>
    <m/>
    <m/>
    <s v=""/>
    <s v=""/>
    <s v=""/>
    <n v="0"/>
    <m/>
    <m/>
    <m/>
    <m/>
    <m/>
    <n v="0"/>
    <n v="0"/>
    <s v=""/>
    <s v="$0.010 Million and Lower Strategy"/>
    <m/>
    <m/>
    <m/>
    <m/>
    <s v=""/>
    <s v=""/>
    <m/>
    <s v=""/>
    <m/>
    <m/>
    <m/>
    <m/>
    <m/>
    <m/>
    <m/>
    <m/>
    <m/>
    <m/>
    <m/>
    <m/>
    <m/>
    <m/>
    <m/>
  </r>
  <r>
    <x v="243"/>
    <x v="2"/>
    <m/>
    <m/>
    <m/>
    <m/>
    <m/>
    <s v=""/>
    <s v=""/>
    <s v=""/>
    <n v="0"/>
    <m/>
    <m/>
    <m/>
    <m/>
    <m/>
    <n v="0"/>
    <n v="0"/>
    <s v=""/>
    <s v="$0.010 Million and Lower Strategy"/>
    <m/>
    <m/>
    <m/>
    <m/>
    <s v=""/>
    <s v=""/>
    <m/>
    <s v=""/>
    <m/>
    <m/>
    <m/>
    <m/>
    <m/>
    <m/>
    <m/>
    <m/>
    <m/>
    <m/>
    <m/>
    <m/>
    <m/>
    <m/>
    <m/>
  </r>
  <r>
    <x v="244"/>
    <x v="0"/>
    <m/>
    <m/>
    <m/>
    <m/>
    <m/>
    <s v=""/>
    <s v=""/>
    <s v=""/>
    <n v="0"/>
    <m/>
    <m/>
    <m/>
    <m/>
    <m/>
    <n v="0"/>
    <n v="0"/>
    <s v=""/>
    <s v="$0.010 Million and Lower Strategy"/>
    <m/>
    <m/>
    <m/>
    <m/>
    <s v=""/>
    <s v=""/>
    <m/>
    <s v=""/>
    <m/>
    <m/>
    <m/>
    <m/>
    <m/>
    <m/>
    <m/>
    <m/>
    <m/>
    <m/>
    <m/>
    <m/>
    <m/>
    <m/>
    <m/>
  </r>
  <r>
    <x v="245"/>
    <x v="0"/>
    <m/>
    <m/>
    <m/>
    <m/>
    <m/>
    <s v=""/>
    <s v=""/>
    <s v=""/>
    <n v="0"/>
    <m/>
    <m/>
    <m/>
    <m/>
    <m/>
    <n v="0"/>
    <n v="0"/>
    <s v=""/>
    <s v="$0.010 Million and Lower Strategy"/>
    <m/>
    <m/>
    <m/>
    <m/>
    <s v=""/>
    <s v=""/>
    <m/>
    <s v=""/>
    <m/>
    <m/>
    <m/>
    <m/>
    <m/>
    <m/>
    <m/>
    <m/>
    <m/>
    <m/>
    <m/>
    <m/>
    <m/>
    <m/>
    <m/>
  </r>
  <r>
    <x v="246"/>
    <x v="2"/>
    <m/>
    <m/>
    <m/>
    <m/>
    <m/>
    <s v=""/>
    <s v=""/>
    <s v=""/>
    <n v="0"/>
    <m/>
    <m/>
    <m/>
    <m/>
    <m/>
    <n v="0"/>
    <n v="0"/>
    <s v=""/>
    <s v="$0.010 Million and Lower Strategy"/>
    <m/>
    <m/>
    <m/>
    <m/>
    <s v=""/>
    <s v=""/>
    <m/>
    <s v=""/>
    <m/>
    <m/>
    <m/>
    <m/>
    <m/>
    <m/>
    <m/>
    <m/>
    <m/>
    <m/>
    <m/>
    <m/>
    <m/>
    <m/>
    <m/>
  </r>
  <r>
    <x v="247"/>
    <x v="2"/>
    <m/>
    <m/>
    <m/>
    <m/>
    <m/>
    <s v=""/>
    <s v=""/>
    <s v=""/>
    <n v="0"/>
    <m/>
    <m/>
    <m/>
    <m/>
    <m/>
    <n v="0"/>
    <n v="0"/>
    <s v=""/>
    <s v="$0.010 Million and Lower Strategy"/>
    <m/>
    <m/>
    <m/>
    <m/>
    <s v=""/>
    <s v=""/>
    <m/>
    <s v=""/>
    <m/>
    <m/>
    <m/>
    <m/>
    <m/>
    <m/>
    <m/>
    <m/>
    <m/>
    <m/>
    <m/>
    <m/>
    <m/>
    <m/>
    <m/>
  </r>
  <r>
    <x v="248"/>
    <x v="1"/>
    <m/>
    <m/>
    <m/>
    <m/>
    <m/>
    <s v=""/>
    <s v=""/>
    <s v=""/>
    <n v="0"/>
    <m/>
    <m/>
    <m/>
    <m/>
    <m/>
    <n v="0"/>
    <n v="0"/>
    <s v=""/>
    <s v="$0.010 Million and Lower Strategy"/>
    <m/>
    <m/>
    <m/>
    <m/>
    <s v=""/>
    <s v=""/>
    <m/>
    <s v=""/>
    <m/>
    <m/>
    <m/>
    <m/>
    <m/>
    <m/>
    <m/>
    <m/>
    <m/>
    <m/>
    <m/>
    <m/>
    <m/>
    <m/>
    <m/>
  </r>
  <r>
    <x v="249"/>
    <x v="1"/>
    <m/>
    <m/>
    <m/>
    <m/>
    <m/>
    <s v=""/>
    <s v=""/>
    <s v=""/>
    <n v="0"/>
    <m/>
    <m/>
    <m/>
    <m/>
    <m/>
    <n v="0"/>
    <n v="0"/>
    <s v=""/>
    <s v="$0.010 Million and Lower Strategy"/>
    <m/>
    <m/>
    <m/>
    <m/>
    <s v=""/>
    <s v=""/>
    <m/>
    <s v=""/>
    <m/>
    <m/>
    <m/>
    <m/>
    <m/>
    <m/>
    <m/>
    <m/>
    <m/>
    <m/>
    <m/>
    <m/>
    <m/>
    <m/>
    <m/>
  </r>
  <r>
    <x v="250"/>
    <x v="0"/>
    <m/>
    <m/>
    <m/>
    <m/>
    <m/>
    <s v=""/>
    <s v=""/>
    <s v=""/>
    <n v="0"/>
    <m/>
    <m/>
    <m/>
    <m/>
    <m/>
    <n v="0"/>
    <n v="0"/>
    <s v=""/>
    <s v="$0.010 Million and Lower Strategy"/>
    <m/>
    <m/>
    <m/>
    <m/>
    <s v=""/>
    <s v=""/>
    <m/>
    <s v=""/>
    <m/>
    <m/>
    <m/>
    <m/>
    <m/>
    <m/>
    <m/>
    <m/>
    <m/>
    <m/>
    <m/>
    <m/>
    <m/>
    <m/>
    <m/>
  </r>
  <r>
    <x v="251"/>
    <x v="0"/>
    <m/>
    <m/>
    <m/>
    <m/>
    <m/>
    <s v=""/>
    <s v=""/>
    <s v=""/>
    <n v="0"/>
    <m/>
    <m/>
    <m/>
    <m/>
    <m/>
    <n v="0"/>
    <n v="0"/>
    <s v=""/>
    <s v="$0.010 Million and Lower Strategy"/>
    <m/>
    <m/>
    <m/>
    <m/>
    <s v=""/>
    <s v=""/>
    <m/>
    <s v=""/>
    <m/>
    <m/>
    <m/>
    <m/>
    <m/>
    <m/>
    <m/>
    <m/>
    <m/>
    <m/>
    <m/>
    <m/>
    <m/>
    <m/>
    <m/>
  </r>
  <r>
    <x v="252"/>
    <x v="0"/>
    <m/>
    <m/>
    <m/>
    <m/>
    <m/>
    <s v=""/>
    <s v=""/>
    <s v=""/>
    <n v="0"/>
    <m/>
    <m/>
    <m/>
    <m/>
    <m/>
    <n v="0"/>
    <n v="0"/>
    <s v=""/>
    <s v="$0.010 Million and Lower Strategy"/>
    <m/>
    <m/>
    <m/>
    <m/>
    <s v=""/>
    <s v=""/>
    <m/>
    <s v=""/>
    <m/>
    <m/>
    <m/>
    <m/>
    <m/>
    <m/>
    <m/>
    <m/>
    <m/>
    <m/>
    <m/>
    <m/>
    <m/>
    <m/>
    <m/>
  </r>
  <r>
    <x v="253"/>
    <x v="1"/>
    <m/>
    <m/>
    <m/>
    <m/>
    <m/>
    <s v=""/>
    <s v=""/>
    <s v=""/>
    <n v="0"/>
    <m/>
    <m/>
    <m/>
    <m/>
    <m/>
    <n v="0"/>
    <n v="0"/>
    <s v=""/>
    <s v="$0.010 Million and Lower Strategy"/>
    <m/>
    <m/>
    <m/>
    <m/>
    <s v=""/>
    <s v=""/>
    <m/>
    <s v=""/>
    <m/>
    <m/>
    <m/>
    <m/>
    <m/>
    <m/>
    <m/>
    <m/>
    <m/>
    <m/>
    <m/>
    <m/>
    <m/>
    <m/>
    <m/>
  </r>
  <r>
    <x v="254"/>
    <x v="1"/>
    <m/>
    <m/>
    <m/>
    <m/>
    <m/>
    <s v=""/>
    <s v=""/>
    <s v=""/>
    <n v="0"/>
    <m/>
    <m/>
    <m/>
    <m/>
    <m/>
    <n v="0"/>
    <n v="0"/>
    <s v=""/>
    <s v="$0.010 Million and Lower Strategy"/>
    <m/>
    <m/>
    <m/>
    <m/>
    <s v=""/>
    <s v=""/>
    <m/>
    <s v=""/>
    <m/>
    <m/>
    <m/>
    <m/>
    <m/>
    <m/>
    <m/>
    <m/>
    <m/>
    <m/>
    <m/>
    <m/>
    <m/>
    <m/>
    <m/>
  </r>
  <r>
    <x v="255"/>
    <x v="0"/>
    <m/>
    <m/>
    <m/>
    <m/>
    <m/>
    <s v=""/>
    <s v=""/>
    <s v=""/>
    <n v="0"/>
    <m/>
    <m/>
    <m/>
    <m/>
    <m/>
    <n v="0"/>
    <n v="0"/>
    <s v=""/>
    <s v="$0.010 Million and Lower Strategy"/>
    <m/>
    <m/>
    <m/>
    <m/>
    <s v=""/>
    <s v=""/>
    <m/>
    <s v=""/>
    <m/>
    <m/>
    <m/>
    <m/>
    <m/>
    <m/>
    <m/>
    <m/>
    <m/>
    <m/>
    <m/>
    <m/>
    <m/>
    <m/>
    <m/>
  </r>
  <r>
    <x v="256"/>
    <x v="0"/>
    <m/>
    <m/>
    <m/>
    <m/>
    <m/>
    <s v=""/>
    <s v=""/>
    <s v=""/>
    <n v="0"/>
    <m/>
    <m/>
    <m/>
    <m/>
    <m/>
    <n v="0"/>
    <n v="0"/>
    <s v=""/>
    <s v="$0.010 Million and Lower Strategy"/>
    <m/>
    <m/>
    <m/>
    <m/>
    <s v=""/>
    <s v=""/>
    <m/>
    <s v=""/>
    <m/>
    <m/>
    <m/>
    <m/>
    <m/>
    <m/>
    <m/>
    <m/>
    <m/>
    <m/>
    <m/>
    <m/>
    <m/>
    <m/>
    <m/>
  </r>
  <r>
    <x v="257"/>
    <x v="2"/>
    <m/>
    <m/>
    <m/>
    <m/>
    <m/>
    <s v=""/>
    <s v=""/>
    <s v=""/>
    <n v="0"/>
    <m/>
    <m/>
    <m/>
    <m/>
    <m/>
    <n v="0"/>
    <n v="0"/>
    <s v=""/>
    <s v="$0.010 Million and Lower Strategy"/>
    <m/>
    <m/>
    <m/>
    <m/>
    <s v=""/>
    <s v=""/>
    <m/>
    <s v=""/>
    <m/>
    <m/>
    <m/>
    <m/>
    <m/>
    <m/>
    <m/>
    <m/>
    <m/>
    <m/>
    <m/>
    <m/>
    <m/>
    <m/>
    <m/>
  </r>
  <r>
    <x v="258"/>
    <x v="0"/>
    <m/>
    <m/>
    <m/>
    <m/>
    <m/>
    <s v=""/>
    <s v=""/>
    <s v=""/>
    <n v="0"/>
    <m/>
    <m/>
    <m/>
    <m/>
    <m/>
    <n v="0"/>
    <n v="0"/>
    <s v=""/>
    <s v="$0.010 Million and Lower Strategy"/>
    <m/>
    <m/>
    <m/>
    <m/>
    <s v=""/>
    <s v=""/>
    <m/>
    <s v=""/>
    <m/>
    <m/>
    <m/>
    <m/>
    <m/>
    <m/>
    <m/>
    <m/>
    <m/>
    <m/>
    <m/>
    <m/>
    <m/>
    <m/>
    <m/>
  </r>
  <r>
    <x v="259"/>
    <x v="2"/>
    <m/>
    <m/>
    <m/>
    <m/>
    <m/>
    <s v=""/>
    <s v=""/>
    <s v=""/>
    <n v="0"/>
    <m/>
    <m/>
    <m/>
    <m/>
    <m/>
    <n v="0"/>
    <n v="0"/>
    <s v=""/>
    <s v="$0.010 Million and Lower Strategy"/>
    <m/>
    <m/>
    <m/>
    <m/>
    <s v=""/>
    <s v=""/>
    <m/>
    <s v=""/>
    <m/>
    <m/>
    <m/>
    <m/>
    <m/>
    <m/>
    <m/>
    <m/>
    <m/>
    <m/>
    <m/>
    <m/>
    <m/>
    <m/>
    <m/>
  </r>
  <r>
    <x v="260"/>
    <x v="2"/>
    <m/>
    <m/>
    <m/>
    <m/>
    <m/>
    <s v=""/>
    <s v=""/>
    <s v=""/>
    <n v="0"/>
    <m/>
    <m/>
    <m/>
    <m/>
    <m/>
    <n v="0"/>
    <n v="0"/>
    <s v=""/>
    <s v="$0.010 Million and Lower Strategy"/>
    <m/>
    <m/>
    <m/>
    <m/>
    <s v=""/>
    <s v=""/>
    <m/>
    <s v=""/>
    <m/>
    <m/>
    <m/>
    <m/>
    <m/>
    <m/>
    <m/>
    <m/>
    <m/>
    <m/>
    <m/>
    <m/>
    <m/>
    <m/>
    <m/>
  </r>
  <r>
    <x v="261"/>
    <x v="1"/>
    <m/>
    <m/>
    <m/>
    <m/>
    <m/>
    <s v=""/>
    <s v=""/>
    <s v=""/>
    <n v="0"/>
    <m/>
    <m/>
    <m/>
    <m/>
    <m/>
    <n v="0"/>
    <n v="0"/>
    <s v=""/>
    <s v="$0.010 Million and Lower Strategy"/>
    <m/>
    <m/>
    <m/>
    <m/>
    <s v=""/>
    <s v=""/>
    <m/>
    <s v=""/>
    <m/>
    <m/>
    <m/>
    <m/>
    <m/>
    <m/>
    <m/>
    <m/>
    <m/>
    <m/>
    <m/>
    <m/>
    <m/>
    <m/>
    <m/>
  </r>
  <r>
    <x v="262"/>
    <x v="2"/>
    <m/>
    <m/>
    <m/>
    <m/>
    <m/>
    <s v=""/>
    <s v=""/>
    <s v=""/>
    <n v="0"/>
    <m/>
    <m/>
    <m/>
    <m/>
    <m/>
    <n v="0"/>
    <n v="0"/>
    <s v=""/>
    <s v="$0.010 Million and Lower Strategy"/>
    <m/>
    <m/>
    <m/>
    <m/>
    <s v=""/>
    <s v=""/>
    <m/>
    <s v=""/>
    <m/>
    <m/>
    <m/>
    <m/>
    <m/>
    <m/>
    <m/>
    <m/>
    <m/>
    <m/>
    <m/>
    <m/>
    <m/>
    <m/>
    <m/>
  </r>
  <r>
    <x v="263"/>
    <x v="2"/>
    <m/>
    <m/>
    <m/>
    <m/>
    <m/>
    <s v=""/>
    <s v=""/>
    <s v=""/>
    <n v="0"/>
    <m/>
    <m/>
    <m/>
    <m/>
    <m/>
    <n v="0"/>
    <n v="0"/>
    <s v=""/>
    <s v="$0.010 Million and Lower Strategy"/>
    <m/>
    <m/>
    <m/>
    <m/>
    <s v=""/>
    <s v=""/>
    <m/>
    <s v=""/>
    <m/>
    <m/>
    <m/>
    <m/>
    <m/>
    <m/>
    <m/>
    <m/>
    <m/>
    <m/>
    <m/>
    <m/>
    <m/>
    <m/>
    <m/>
  </r>
  <r>
    <x v="264"/>
    <x v="2"/>
    <m/>
    <m/>
    <m/>
    <m/>
    <m/>
    <s v=""/>
    <s v=""/>
    <s v=""/>
    <n v="0"/>
    <m/>
    <m/>
    <m/>
    <m/>
    <m/>
    <n v="0"/>
    <n v="0"/>
    <s v=""/>
    <s v="$0.010 Million and Lower Strategy"/>
    <m/>
    <m/>
    <m/>
    <m/>
    <s v=""/>
    <s v=""/>
    <m/>
    <s v=""/>
    <m/>
    <m/>
    <m/>
    <m/>
    <m/>
    <m/>
    <m/>
    <m/>
    <m/>
    <m/>
    <m/>
    <m/>
    <m/>
    <m/>
    <m/>
  </r>
  <r>
    <x v="265"/>
    <x v="2"/>
    <m/>
    <m/>
    <m/>
    <m/>
    <m/>
    <s v=""/>
    <s v=""/>
    <s v=""/>
    <n v="0"/>
    <m/>
    <m/>
    <m/>
    <m/>
    <m/>
    <n v="0"/>
    <n v="0"/>
    <s v=""/>
    <s v="$0.010 Million and Lower Strategy"/>
    <m/>
    <m/>
    <m/>
    <m/>
    <s v=""/>
    <s v=""/>
    <m/>
    <s v=""/>
    <m/>
    <m/>
    <m/>
    <m/>
    <m/>
    <m/>
    <m/>
    <m/>
    <m/>
    <m/>
    <m/>
    <m/>
    <m/>
    <m/>
    <m/>
  </r>
  <r>
    <x v="266"/>
    <x v="2"/>
    <m/>
    <m/>
    <m/>
    <m/>
    <m/>
    <s v=""/>
    <s v=""/>
    <s v=""/>
    <n v="0"/>
    <m/>
    <m/>
    <m/>
    <m/>
    <m/>
    <n v="0"/>
    <n v="0"/>
    <s v=""/>
    <s v="$0.010 Million and Lower Strategy"/>
    <m/>
    <m/>
    <m/>
    <m/>
    <s v=""/>
    <s v=""/>
    <m/>
    <s v=""/>
    <m/>
    <m/>
    <m/>
    <m/>
    <m/>
    <m/>
    <m/>
    <m/>
    <m/>
    <m/>
    <m/>
    <m/>
    <m/>
    <m/>
    <m/>
  </r>
  <r>
    <x v="267"/>
    <x v="2"/>
    <m/>
    <m/>
    <m/>
    <m/>
    <m/>
    <s v=""/>
    <s v=""/>
    <s v=""/>
    <n v="0"/>
    <m/>
    <m/>
    <m/>
    <m/>
    <m/>
    <n v="0"/>
    <n v="0"/>
    <s v=""/>
    <s v="$0.010 Million and Lower Strategy"/>
    <m/>
    <m/>
    <m/>
    <m/>
    <s v=""/>
    <s v=""/>
    <m/>
    <s v=""/>
    <m/>
    <m/>
    <m/>
    <m/>
    <m/>
    <m/>
    <m/>
    <m/>
    <m/>
    <m/>
    <m/>
    <m/>
    <m/>
    <m/>
    <m/>
  </r>
  <r>
    <x v="268"/>
    <x v="2"/>
    <m/>
    <m/>
    <m/>
    <m/>
    <m/>
    <s v=""/>
    <s v=""/>
    <s v=""/>
    <n v="0"/>
    <m/>
    <m/>
    <m/>
    <m/>
    <m/>
    <n v="0"/>
    <n v="0"/>
    <s v=""/>
    <s v="$0.010 Million and Lower Strategy"/>
    <m/>
    <m/>
    <m/>
    <m/>
    <s v=""/>
    <s v=""/>
    <m/>
    <s v=""/>
    <m/>
    <m/>
    <m/>
    <m/>
    <m/>
    <m/>
    <m/>
    <m/>
    <m/>
    <m/>
    <m/>
    <m/>
    <m/>
    <m/>
    <m/>
  </r>
  <r>
    <x v="269"/>
    <x v="2"/>
    <m/>
    <m/>
    <m/>
    <m/>
    <m/>
    <s v=""/>
    <s v=""/>
    <s v=""/>
    <n v="0"/>
    <m/>
    <m/>
    <m/>
    <m/>
    <m/>
    <n v="0"/>
    <n v="0"/>
    <s v=""/>
    <s v="$0.010 Million and Lower Strategy"/>
    <m/>
    <m/>
    <m/>
    <m/>
    <s v=""/>
    <s v=""/>
    <m/>
    <s v=""/>
    <m/>
    <m/>
    <m/>
    <m/>
    <m/>
    <m/>
    <m/>
    <m/>
    <m/>
    <m/>
    <m/>
    <m/>
    <m/>
    <m/>
    <m/>
  </r>
  <r>
    <x v="270"/>
    <x v="2"/>
    <m/>
    <m/>
    <m/>
    <m/>
    <m/>
    <s v=""/>
    <s v=""/>
    <s v=""/>
    <n v="0"/>
    <m/>
    <m/>
    <m/>
    <m/>
    <m/>
    <n v="0"/>
    <n v="0"/>
    <s v=""/>
    <s v="$0.010 Million and Lower Strategy"/>
    <m/>
    <m/>
    <m/>
    <m/>
    <s v=""/>
    <s v=""/>
    <m/>
    <s v=""/>
    <m/>
    <m/>
    <m/>
    <m/>
    <m/>
    <m/>
    <m/>
    <m/>
    <m/>
    <m/>
    <m/>
    <m/>
    <m/>
    <m/>
    <m/>
  </r>
  <r>
    <x v="271"/>
    <x v="0"/>
    <m/>
    <m/>
    <m/>
    <m/>
    <m/>
    <s v=""/>
    <s v=""/>
    <s v=""/>
    <n v="0"/>
    <m/>
    <m/>
    <m/>
    <m/>
    <m/>
    <n v="0"/>
    <n v="0"/>
    <s v=""/>
    <s v="$0.010 Million and Lower Strategy"/>
    <m/>
    <m/>
    <m/>
    <m/>
    <s v=""/>
    <s v=""/>
    <m/>
    <s v=""/>
    <m/>
    <m/>
    <m/>
    <m/>
    <m/>
    <m/>
    <m/>
    <m/>
    <m/>
    <m/>
    <m/>
    <m/>
    <m/>
    <m/>
    <m/>
  </r>
  <r>
    <x v="272"/>
    <x v="2"/>
    <m/>
    <m/>
    <m/>
    <m/>
    <m/>
    <s v=""/>
    <s v=""/>
    <s v=""/>
    <n v="0"/>
    <m/>
    <m/>
    <m/>
    <m/>
    <m/>
    <n v="0"/>
    <n v="0"/>
    <s v=""/>
    <s v="$0.010 Million and Lower Strategy"/>
    <m/>
    <m/>
    <m/>
    <m/>
    <s v=""/>
    <s v=""/>
    <m/>
    <s v=""/>
    <m/>
    <m/>
    <m/>
    <m/>
    <m/>
    <m/>
    <m/>
    <m/>
    <m/>
    <m/>
    <m/>
    <m/>
    <m/>
    <m/>
    <m/>
  </r>
  <r>
    <x v="273"/>
    <x v="0"/>
    <m/>
    <m/>
    <m/>
    <m/>
    <m/>
    <s v=""/>
    <s v=""/>
    <s v=""/>
    <n v="0"/>
    <m/>
    <m/>
    <m/>
    <m/>
    <m/>
    <n v="0"/>
    <n v="0"/>
    <s v=""/>
    <s v="$0.010 Million and Lower Strategy"/>
    <m/>
    <m/>
    <m/>
    <m/>
    <s v=""/>
    <s v=""/>
    <m/>
    <s v=""/>
    <m/>
    <m/>
    <m/>
    <m/>
    <m/>
    <m/>
    <m/>
    <m/>
    <m/>
    <m/>
    <m/>
    <m/>
    <m/>
    <m/>
    <m/>
  </r>
  <r>
    <x v="274"/>
    <x v="0"/>
    <m/>
    <m/>
    <m/>
    <m/>
    <m/>
    <s v=""/>
    <s v=""/>
    <s v=""/>
    <n v="0"/>
    <m/>
    <m/>
    <m/>
    <m/>
    <m/>
    <n v="0"/>
    <n v="0"/>
    <s v=""/>
    <s v="$0.010 Million and Lower Strategy"/>
    <m/>
    <m/>
    <m/>
    <m/>
    <s v=""/>
    <s v=""/>
    <m/>
    <s v=""/>
    <m/>
    <m/>
    <m/>
    <m/>
    <m/>
    <m/>
    <m/>
    <m/>
    <m/>
    <m/>
    <m/>
    <m/>
    <m/>
    <m/>
    <m/>
  </r>
  <r>
    <x v="275"/>
    <x v="1"/>
    <m/>
    <m/>
    <m/>
    <m/>
    <m/>
    <s v=""/>
    <s v=""/>
    <s v=""/>
    <n v="0"/>
    <m/>
    <m/>
    <m/>
    <m/>
    <m/>
    <n v="0"/>
    <n v="0"/>
    <s v=""/>
    <s v="$0.010 Million and Lower Strategy"/>
    <m/>
    <m/>
    <m/>
    <m/>
    <s v=""/>
    <s v=""/>
    <m/>
    <s v=""/>
    <m/>
    <m/>
    <m/>
    <m/>
    <m/>
    <m/>
    <m/>
    <m/>
    <m/>
    <m/>
    <m/>
    <m/>
    <m/>
    <m/>
    <m/>
  </r>
  <r>
    <x v="276"/>
    <x v="2"/>
    <m/>
    <m/>
    <m/>
    <m/>
    <m/>
    <s v=""/>
    <s v=""/>
    <s v=""/>
    <n v="0"/>
    <m/>
    <m/>
    <m/>
    <m/>
    <m/>
    <n v="0"/>
    <n v="0"/>
    <s v=""/>
    <s v="$0.010 Million and Lower Strategy"/>
    <m/>
    <m/>
    <m/>
    <m/>
    <s v=""/>
    <s v=""/>
    <m/>
    <s v=""/>
    <m/>
    <m/>
    <m/>
    <m/>
    <m/>
    <m/>
    <m/>
    <m/>
    <m/>
    <m/>
    <m/>
    <m/>
    <m/>
    <m/>
    <m/>
  </r>
  <r>
    <x v="277"/>
    <x v="1"/>
    <m/>
    <m/>
    <m/>
    <m/>
    <m/>
    <s v=""/>
    <s v=""/>
    <s v=""/>
    <n v="0"/>
    <m/>
    <m/>
    <m/>
    <m/>
    <m/>
    <n v="0"/>
    <n v="0"/>
    <s v=""/>
    <s v="$0.010 Million and Lower Strategy"/>
    <m/>
    <m/>
    <m/>
    <m/>
    <s v=""/>
    <s v=""/>
    <m/>
    <s v=""/>
    <m/>
    <m/>
    <m/>
    <m/>
    <m/>
    <m/>
    <m/>
    <m/>
    <m/>
    <m/>
    <m/>
    <m/>
    <m/>
    <m/>
    <m/>
  </r>
  <r>
    <x v="278"/>
    <x v="2"/>
    <m/>
    <m/>
    <m/>
    <m/>
    <m/>
    <s v=""/>
    <s v=""/>
    <s v=""/>
    <n v="0"/>
    <m/>
    <m/>
    <m/>
    <m/>
    <m/>
    <n v="0"/>
    <n v="0"/>
    <s v=""/>
    <s v="$0.010 Million and Lower Strategy"/>
    <m/>
    <m/>
    <m/>
    <m/>
    <s v=""/>
    <s v=""/>
    <m/>
    <s v=""/>
    <m/>
    <m/>
    <m/>
    <m/>
    <m/>
    <m/>
    <m/>
    <m/>
    <m/>
    <m/>
    <m/>
    <m/>
    <m/>
    <m/>
    <m/>
  </r>
  <r>
    <x v="279"/>
    <x v="0"/>
    <m/>
    <m/>
    <m/>
    <m/>
    <m/>
    <s v=""/>
    <s v=""/>
    <s v=""/>
    <n v="0"/>
    <m/>
    <m/>
    <m/>
    <m/>
    <m/>
    <n v="0"/>
    <n v="0"/>
    <s v=""/>
    <s v="$0.010 Million and Lower Strategy"/>
    <m/>
    <m/>
    <m/>
    <m/>
    <s v=""/>
    <s v=""/>
    <m/>
    <s v=""/>
    <m/>
    <m/>
    <m/>
    <m/>
    <m/>
    <m/>
    <m/>
    <m/>
    <m/>
    <m/>
    <m/>
    <m/>
    <m/>
    <m/>
    <m/>
  </r>
  <r>
    <x v="280"/>
    <x v="1"/>
    <m/>
    <m/>
    <m/>
    <m/>
    <m/>
    <s v=""/>
    <s v=""/>
    <s v=""/>
    <n v="0"/>
    <m/>
    <m/>
    <m/>
    <m/>
    <m/>
    <n v="0"/>
    <n v="0"/>
    <s v=""/>
    <s v="$0.010 Million and Lower Strategy"/>
    <m/>
    <m/>
    <m/>
    <m/>
    <s v=""/>
    <s v=""/>
    <m/>
    <s v=""/>
    <m/>
    <m/>
    <m/>
    <m/>
    <m/>
    <m/>
    <m/>
    <m/>
    <m/>
    <m/>
    <m/>
    <m/>
    <m/>
    <m/>
    <m/>
  </r>
  <r>
    <x v="281"/>
    <x v="1"/>
    <m/>
    <m/>
    <m/>
    <m/>
    <m/>
    <s v=""/>
    <s v=""/>
    <s v=""/>
    <n v="0"/>
    <m/>
    <m/>
    <m/>
    <m/>
    <m/>
    <n v="0"/>
    <n v="0"/>
    <s v=""/>
    <s v="$0.010 Million and Lower Strategy"/>
    <m/>
    <m/>
    <m/>
    <m/>
    <s v=""/>
    <s v=""/>
    <m/>
    <s v=""/>
    <m/>
    <m/>
    <m/>
    <m/>
    <m/>
    <m/>
    <m/>
    <m/>
    <m/>
    <m/>
    <m/>
    <m/>
    <m/>
    <m/>
    <m/>
  </r>
  <r>
    <x v="282"/>
    <x v="2"/>
    <m/>
    <m/>
    <m/>
    <m/>
    <m/>
    <s v=""/>
    <s v=""/>
    <s v=""/>
    <n v="0"/>
    <m/>
    <m/>
    <m/>
    <m/>
    <m/>
    <n v="0"/>
    <n v="0"/>
    <s v=""/>
    <s v="$0.010 Million and Lower Strategy"/>
    <m/>
    <m/>
    <m/>
    <m/>
    <s v=""/>
    <s v=""/>
    <m/>
    <s v=""/>
    <m/>
    <m/>
    <m/>
    <m/>
    <m/>
    <m/>
    <m/>
    <m/>
    <m/>
    <m/>
    <m/>
    <m/>
    <m/>
    <m/>
    <m/>
  </r>
  <r>
    <x v="283"/>
    <x v="0"/>
    <m/>
    <m/>
    <m/>
    <m/>
    <m/>
    <s v=""/>
    <s v=""/>
    <s v=""/>
    <n v="0"/>
    <m/>
    <m/>
    <m/>
    <m/>
    <m/>
    <n v="0"/>
    <n v="0"/>
    <s v=""/>
    <s v="$0.010 Million and Lower Strategy"/>
    <m/>
    <m/>
    <m/>
    <m/>
    <s v=""/>
    <s v=""/>
    <m/>
    <s v=""/>
    <m/>
    <m/>
    <m/>
    <m/>
    <m/>
    <m/>
    <m/>
    <m/>
    <m/>
    <m/>
    <m/>
    <m/>
    <m/>
    <m/>
    <m/>
  </r>
  <r>
    <x v="284"/>
    <x v="0"/>
    <m/>
    <m/>
    <m/>
    <m/>
    <m/>
    <s v=""/>
    <s v=""/>
    <s v=""/>
    <n v="0"/>
    <m/>
    <m/>
    <m/>
    <m/>
    <m/>
    <n v="0"/>
    <n v="0"/>
    <s v=""/>
    <s v="$0.010 Million and Lower Strategy"/>
    <m/>
    <m/>
    <m/>
    <m/>
    <s v=""/>
    <s v=""/>
    <m/>
    <s v=""/>
    <m/>
    <m/>
    <m/>
    <m/>
    <m/>
    <m/>
    <m/>
    <m/>
    <m/>
    <m/>
    <m/>
    <m/>
    <m/>
    <m/>
    <m/>
  </r>
  <r>
    <x v="285"/>
    <x v="1"/>
    <m/>
    <m/>
    <m/>
    <m/>
    <m/>
    <s v=""/>
    <s v=""/>
    <s v=""/>
    <n v="0"/>
    <m/>
    <m/>
    <m/>
    <m/>
    <m/>
    <n v="0"/>
    <n v="0"/>
    <s v=""/>
    <s v="$0.010 Million and Lower Strategy"/>
    <m/>
    <m/>
    <m/>
    <m/>
    <s v=""/>
    <s v=""/>
    <m/>
    <s v=""/>
    <m/>
    <m/>
    <m/>
    <m/>
    <m/>
    <m/>
    <m/>
    <m/>
    <m/>
    <m/>
    <m/>
    <m/>
    <m/>
    <m/>
    <m/>
  </r>
  <r>
    <x v="286"/>
    <x v="1"/>
    <m/>
    <m/>
    <m/>
    <m/>
    <m/>
    <s v=""/>
    <s v=""/>
    <s v=""/>
    <n v="0"/>
    <m/>
    <m/>
    <m/>
    <m/>
    <m/>
    <n v="0"/>
    <n v="0"/>
    <s v=""/>
    <s v="$0.010 Million and Lower Strategy"/>
    <m/>
    <m/>
    <m/>
    <m/>
    <s v=""/>
    <s v=""/>
    <m/>
    <s v=""/>
    <m/>
    <m/>
    <m/>
    <m/>
    <m/>
    <m/>
    <m/>
    <m/>
    <m/>
    <m/>
    <m/>
    <m/>
    <m/>
    <m/>
    <m/>
  </r>
  <r>
    <x v="287"/>
    <x v="1"/>
    <m/>
    <m/>
    <m/>
    <m/>
    <m/>
    <s v=""/>
    <s v=""/>
    <s v=""/>
    <n v="0"/>
    <m/>
    <m/>
    <m/>
    <m/>
    <m/>
    <n v="0"/>
    <n v="0"/>
    <s v=""/>
    <s v="$0.010 Million and Lower Strategy"/>
    <m/>
    <m/>
    <m/>
    <m/>
    <s v=""/>
    <s v=""/>
    <m/>
    <s v=""/>
    <m/>
    <m/>
    <m/>
    <m/>
    <m/>
    <m/>
    <m/>
    <m/>
    <m/>
    <m/>
    <m/>
    <m/>
    <m/>
    <m/>
    <m/>
  </r>
  <r>
    <x v="288"/>
    <x v="2"/>
    <m/>
    <m/>
    <m/>
    <m/>
    <m/>
    <s v=""/>
    <s v=""/>
    <s v=""/>
    <n v="0"/>
    <m/>
    <m/>
    <m/>
    <m/>
    <m/>
    <n v="0"/>
    <n v="0"/>
    <s v=""/>
    <s v="$0.010 Million and Lower Strategy"/>
    <m/>
    <m/>
    <m/>
    <m/>
    <s v=""/>
    <s v=""/>
    <m/>
    <s v=""/>
    <m/>
    <m/>
    <m/>
    <m/>
    <m/>
    <m/>
    <m/>
    <m/>
    <m/>
    <m/>
    <m/>
    <m/>
    <m/>
    <m/>
    <m/>
  </r>
  <r>
    <x v="289"/>
    <x v="1"/>
    <m/>
    <m/>
    <m/>
    <m/>
    <m/>
    <s v=""/>
    <s v=""/>
    <s v=""/>
    <n v="0"/>
    <m/>
    <m/>
    <m/>
    <m/>
    <m/>
    <n v="0"/>
    <n v="0"/>
    <s v=""/>
    <s v="$0.010 Million and Lower Strategy"/>
    <m/>
    <m/>
    <m/>
    <m/>
    <s v=""/>
    <s v=""/>
    <m/>
    <s v=""/>
    <m/>
    <m/>
    <m/>
    <m/>
    <m/>
    <m/>
    <m/>
    <m/>
    <m/>
    <m/>
    <m/>
    <m/>
    <m/>
    <m/>
    <m/>
  </r>
  <r>
    <x v="290"/>
    <x v="0"/>
    <m/>
    <m/>
    <m/>
    <m/>
    <m/>
    <s v=""/>
    <s v=""/>
    <s v=""/>
    <n v="0"/>
    <m/>
    <m/>
    <m/>
    <m/>
    <m/>
    <n v="0"/>
    <n v="0"/>
    <s v=""/>
    <s v="$0.010 Million and Lower Strategy"/>
    <m/>
    <m/>
    <m/>
    <m/>
    <s v=""/>
    <s v=""/>
    <m/>
    <s v=""/>
    <m/>
    <m/>
    <m/>
    <m/>
    <m/>
    <m/>
    <m/>
    <m/>
    <m/>
    <m/>
    <m/>
    <m/>
    <m/>
    <m/>
    <m/>
  </r>
  <r>
    <x v="291"/>
    <x v="1"/>
    <m/>
    <m/>
    <m/>
    <m/>
    <m/>
    <s v=""/>
    <s v=""/>
    <s v=""/>
    <n v="0"/>
    <m/>
    <m/>
    <m/>
    <m/>
    <m/>
    <n v="0"/>
    <n v="0"/>
    <s v=""/>
    <s v="$0.010 Million and Lower Strategy"/>
    <m/>
    <m/>
    <m/>
    <m/>
    <s v=""/>
    <s v=""/>
    <m/>
    <s v=""/>
    <m/>
    <m/>
    <m/>
    <m/>
    <m/>
    <m/>
    <m/>
    <m/>
    <m/>
    <m/>
    <m/>
    <m/>
    <m/>
    <m/>
    <m/>
  </r>
  <r>
    <x v="292"/>
    <x v="1"/>
    <m/>
    <m/>
    <m/>
    <m/>
    <m/>
    <s v=""/>
    <s v=""/>
    <s v=""/>
    <n v="0"/>
    <m/>
    <m/>
    <m/>
    <m/>
    <m/>
    <n v="0"/>
    <n v="0"/>
    <s v=""/>
    <s v="$0.010 Million and Lower Strategy"/>
    <m/>
    <m/>
    <m/>
    <m/>
    <s v=""/>
    <s v=""/>
    <m/>
    <s v=""/>
    <m/>
    <m/>
    <m/>
    <m/>
    <m/>
    <m/>
    <m/>
    <m/>
    <m/>
    <m/>
    <m/>
    <m/>
    <m/>
    <m/>
    <m/>
  </r>
  <r>
    <x v="293"/>
    <x v="2"/>
    <m/>
    <m/>
    <m/>
    <m/>
    <m/>
    <s v=""/>
    <s v=""/>
    <s v=""/>
    <n v="0"/>
    <m/>
    <m/>
    <m/>
    <m/>
    <m/>
    <n v="0"/>
    <n v="0"/>
    <s v=""/>
    <s v="$0.010 Million and Lower Strategy"/>
    <m/>
    <m/>
    <m/>
    <m/>
    <s v=""/>
    <s v=""/>
    <m/>
    <s v=""/>
    <m/>
    <m/>
    <m/>
    <m/>
    <m/>
    <m/>
    <m/>
    <m/>
    <m/>
    <m/>
    <m/>
    <m/>
    <m/>
    <m/>
    <m/>
  </r>
  <r>
    <x v="294"/>
    <x v="0"/>
    <m/>
    <m/>
    <m/>
    <m/>
    <m/>
    <s v=""/>
    <s v=""/>
    <s v=""/>
    <n v="0"/>
    <m/>
    <m/>
    <m/>
    <m/>
    <m/>
    <n v="0"/>
    <n v="0"/>
    <s v=""/>
    <s v="$0.010 Million and Lower Strategy"/>
    <m/>
    <m/>
    <m/>
    <m/>
    <s v=""/>
    <s v=""/>
    <m/>
    <s v=""/>
    <m/>
    <m/>
    <m/>
    <m/>
    <m/>
    <m/>
    <m/>
    <m/>
    <m/>
    <m/>
    <m/>
    <m/>
    <m/>
    <m/>
    <m/>
  </r>
  <r>
    <x v="295"/>
    <x v="1"/>
    <m/>
    <m/>
    <m/>
    <m/>
    <m/>
    <s v=""/>
    <s v=""/>
    <s v=""/>
    <n v="0"/>
    <m/>
    <m/>
    <m/>
    <m/>
    <m/>
    <n v="0"/>
    <n v="0"/>
    <s v=""/>
    <s v="$0.010 Million and Lower Strategy"/>
    <m/>
    <m/>
    <m/>
    <m/>
    <s v=""/>
    <s v=""/>
    <m/>
    <s v=""/>
    <m/>
    <m/>
    <m/>
    <m/>
    <m/>
    <m/>
    <m/>
    <m/>
    <m/>
    <m/>
    <m/>
    <m/>
    <m/>
    <m/>
    <m/>
  </r>
  <r>
    <x v="296"/>
    <x v="1"/>
    <m/>
    <m/>
    <m/>
    <m/>
    <m/>
    <s v=""/>
    <s v=""/>
    <s v=""/>
    <n v="0"/>
    <m/>
    <m/>
    <m/>
    <m/>
    <m/>
    <n v="0"/>
    <n v="0"/>
    <s v=""/>
    <s v="$0.010 Million and Lower Strategy"/>
    <m/>
    <m/>
    <m/>
    <m/>
    <s v=""/>
    <s v=""/>
    <m/>
    <s v=""/>
    <m/>
    <m/>
    <m/>
    <m/>
    <m/>
    <m/>
    <m/>
    <m/>
    <m/>
    <m/>
    <m/>
    <m/>
    <m/>
    <m/>
    <m/>
  </r>
  <r>
    <x v="297"/>
    <x v="1"/>
    <m/>
    <m/>
    <m/>
    <m/>
    <m/>
    <s v=""/>
    <s v=""/>
    <s v=""/>
    <n v="0"/>
    <m/>
    <m/>
    <m/>
    <m/>
    <m/>
    <n v="0"/>
    <n v="0"/>
    <s v=""/>
    <s v="$0.010 Million and Lower Strategy"/>
    <m/>
    <m/>
    <m/>
    <m/>
    <s v=""/>
    <s v=""/>
    <m/>
    <s v=""/>
    <m/>
    <m/>
    <m/>
    <m/>
    <m/>
    <m/>
    <m/>
    <m/>
    <m/>
    <m/>
    <m/>
    <m/>
    <m/>
    <m/>
    <m/>
  </r>
  <r>
    <x v="298"/>
    <x v="0"/>
    <m/>
    <m/>
    <m/>
    <m/>
    <m/>
    <s v=""/>
    <s v=""/>
    <s v=""/>
    <n v="0"/>
    <m/>
    <m/>
    <m/>
    <m/>
    <m/>
    <n v="0"/>
    <n v="0"/>
    <s v=""/>
    <s v="$0.010 Million and Lower Strategy"/>
    <m/>
    <m/>
    <m/>
    <m/>
    <s v=""/>
    <s v=""/>
    <m/>
    <s v=""/>
    <m/>
    <m/>
    <m/>
    <m/>
    <m/>
    <m/>
    <m/>
    <m/>
    <m/>
    <m/>
    <m/>
    <m/>
    <m/>
    <m/>
    <m/>
  </r>
  <r>
    <x v="299"/>
    <x v="1"/>
    <m/>
    <m/>
    <m/>
    <m/>
    <m/>
    <s v=""/>
    <s v=""/>
    <s v=""/>
    <n v="0"/>
    <m/>
    <m/>
    <m/>
    <m/>
    <m/>
    <n v="0"/>
    <n v="0"/>
    <s v=""/>
    <s v="$0.010 Million and Lower Strategy"/>
    <m/>
    <m/>
    <m/>
    <m/>
    <s v=""/>
    <s v=""/>
    <m/>
    <s v=""/>
    <m/>
    <m/>
    <m/>
    <m/>
    <m/>
    <m/>
    <m/>
    <m/>
    <m/>
    <m/>
    <m/>
    <m/>
    <m/>
    <m/>
    <m/>
  </r>
  <r>
    <x v="300"/>
    <x v="1"/>
    <m/>
    <m/>
    <m/>
    <m/>
    <m/>
    <s v=""/>
    <s v=""/>
    <s v=""/>
    <n v="0"/>
    <m/>
    <m/>
    <m/>
    <m/>
    <m/>
    <n v="0"/>
    <n v="0"/>
    <s v=""/>
    <s v="$0.010 Million and Lower Strategy"/>
    <m/>
    <m/>
    <m/>
    <m/>
    <s v=""/>
    <s v=""/>
    <m/>
    <s v=""/>
    <m/>
    <m/>
    <m/>
    <m/>
    <m/>
    <m/>
    <m/>
    <m/>
    <m/>
    <m/>
    <m/>
    <m/>
    <m/>
    <m/>
    <m/>
  </r>
  <r>
    <x v="301"/>
    <x v="0"/>
    <m/>
    <m/>
    <m/>
    <m/>
    <m/>
    <s v=""/>
    <s v=""/>
    <s v=""/>
    <n v="0"/>
    <m/>
    <m/>
    <m/>
    <m/>
    <m/>
    <n v="0"/>
    <n v="0"/>
    <s v=""/>
    <s v="$0.010 Million and Lower Strategy"/>
    <m/>
    <m/>
    <m/>
    <m/>
    <s v=""/>
    <s v=""/>
    <m/>
    <s v=""/>
    <m/>
    <m/>
    <m/>
    <m/>
    <m/>
    <m/>
    <m/>
    <m/>
    <m/>
    <m/>
    <m/>
    <m/>
    <m/>
    <m/>
    <m/>
  </r>
  <r>
    <x v="302"/>
    <x v="0"/>
    <m/>
    <m/>
    <m/>
    <m/>
    <m/>
    <s v=""/>
    <s v=""/>
    <s v=""/>
    <n v="0"/>
    <m/>
    <m/>
    <m/>
    <m/>
    <m/>
    <n v="0"/>
    <n v="0"/>
    <s v=""/>
    <s v="$0.010 Million and Lower Strategy"/>
    <m/>
    <m/>
    <m/>
    <m/>
    <s v=""/>
    <s v=""/>
    <m/>
    <s v=""/>
    <m/>
    <m/>
    <m/>
    <m/>
    <m/>
    <m/>
    <m/>
    <m/>
    <m/>
    <m/>
    <m/>
    <m/>
    <m/>
    <m/>
    <m/>
  </r>
  <r>
    <x v="303"/>
    <x v="0"/>
    <m/>
    <m/>
    <m/>
    <m/>
    <m/>
    <s v=""/>
    <s v=""/>
    <s v=""/>
    <n v="0"/>
    <m/>
    <m/>
    <m/>
    <m/>
    <m/>
    <n v="0"/>
    <n v="0"/>
    <s v=""/>
    <s v="$0.010 Million and Lower Strategy"/>
    <m/>
    <m/>
    <m/>
    <m/>
    <s v=""/>
    <s v=""/>
    <m/>
    <s v=""/>
    <m/>
    <m/>
    <m/>
    <m/>
    <m/>
    <m/>
    <m/>
    <m/>
    <m/>
    <m/>
    <m/>
    <m/>
    <m/>
    <m/>
    <m/>
  </r>
  <r>
    <x v="304"/>
    <x v="1"/>
    <m/>
    <m/>
    <m/>
    <m/>
    <m/>
    <s v=""/>
    <s v=""/>
    <s v=""/>
    <n v="0"/>
    <m/>
    <m/>
    <m/>
    <m/>
    <m/>
    <n v="0"/>
    <n v="0"/>
    <s v=""/>
    <s v="$0.010 Million and Lower Strategy"/>
    <m/>
    <m/>
    <m/>
    <m/>
    <s v=""/>
    <s v=""/>
    <m/>
    <s v=""/>
    <m/>
    <m/>
    <m/>
    <m/>
    <m/>
    <m/>
    <m/>
    <m/>
    <m/>
    <m/>
    <m/>
    <m/>
    <m/>
    <m/>
    <m/>
  </r>
  <r>
    <x v="305"/>
    <x v="2"/>
    <m/>
    <m/>
    <m/>
    <m/>
    <m/>
    <s v=""/>
    <s v=""/>
    <s v=""/>
    <n v="0"/>
    <m/>
    <m/>
    <m/>
    <m/>
    <m/>
    <n v="0"/>
    <n v="0"/>
    <s v=""/>
    <s v="$0.010 Million and Lower Strategy"/>
    <m/>
    <m/>
    <m/>
    <m/>
    <s v=""/>
    <s v=""/>
    <m/>
    <s v=""/>
    <m/>
    <m/>
    <m/>
    <m/>
    <m/>
    <m/>
    <m/>
    <m/>
    <m/>
    <m/>
    <m/>
    <m/>
    <m/>
    <m/>
    <m/>
  </r>
  <r>
    <x v="306"/>
    <x v="1"/>
    <m/>
    <m/>
    <m/>
    <m/>
    <m/>
    <s v=""/>
    <s v=""/>
    <s v=""/>
    <n v="0"/>
    <m/>
    <m/>
    <m/>
    <m/>
    <m/>
    <n v="0"/>
    <n v="0"/>
    <s v=""/>
    <s v="$0.010 Million and Lower Strategy"/>
    <m/>
    <m/>
    <m/>
    <m/>
    <s v=""/>
    <s v=""/>
    <m/>
    <s v=""/>
    <m/>
    <m/>
    <m/>
    <m/>
    <m/>
    <m/>
    <m/>
    <m/>
    <m/>
    <m/>
    <m/>
    <m/>
    <m/>
    <m/>
    <m/>
  </r>
  <r>
    <x v="307"/>
    <x v="1"/>
    <m/>
    <m/>
    <m/>
    <m/>
    <m/>
    <s v=""/>
    <s v=""/>
    <s v=""/>
    <n v="0"/>
    <m/>
    <m/>
    <m/>
    <m/>
    <m/>
    <n v="0"/>
    <n v="0"/>
    <s v=""/>
    <s v="$0.010 Million and Lower Strategy"/>
    <m/>
    <m/>
    <m/>
    <m/>
    <s v=""/>
    <s v=""/>
    <m/>
    <s v=""/>
    <m/>
    <m/>
    <m/>
    <m/>
    <m/>
    <m/>
    <m/>
    <m/>
    <m/>
    <m/>
    <m/>
    <m/>
    <m/>
    <m/>
    <m/>
  </r>
  <r>
    <x v="308"/>
    <x v="0"/>
    <m/>
    <m/>
    <m/>
    <m/>
    <m/>
    <s v=""/>
    <s v=""/>
    <s v=""/>
    <n v="0"/>
    <m/>
    <m/>
    <m/>
    <m/>
    <m/>
    <n v="0"/>
    <n v="0"/>
    <s v=""/>
    <s v="$0.010 Million and Lower Strategy"/>
    <m/>
    <m/>
    <m/>
    <m/>
    <s v=""/>
    <s v=""/>
    <m/>
    <s v=""/>
    <m/>
    <m/>
    <m/>
    <m/>
    <m/>
    <m/>
    <m/>
    <m/>
    <m/>
    <m/>
    <m/>
    <m/>
    <m/>
    <m/>
    <m/>
  </r>
  <r>
    <x v="309"/>
    <x v="1"/>
    <m/>
    <m/>
    <m/>
    <m/>
    <m/>
    <s v=""/>
    <s v=""/>
    <s v=""/>
    <n v="0"/>
    <m/>
    <m/>
    <m/>
    <m/>
    <m/>
    <n v="0"/>
    <n v="0"/>
    <s v=""/>
    <s v="$0.010 Million and Lower Strategy"/>
    <m/>
    <m/>
    <m/>
    <m/>
    <s v=""/>
    <s v=""/>
    <m/>
    <s v=""/>
    <m/>
    <m/>
    <m/>
    <m/>
    <m/>
    <m/>
    <m/>
    <m/>
    <m/>
    <m/>
    <m/>
    <m/>
    <m/>
    <m/>
    <m/>
  </r>
  <r>
    <x v="310"/>
    <x v="1"/>
    <m/>
    <m/>
    <m/>
    <m/>
    <m/>
    <s v=""/>
    <s v=""/>
    <s v=""/>
    <n v="0"/>
    <m/>
    <m/>
    <m/>
    <m/>
    <m/>
    <n v="0"/>
    <n v="0"/>
    <s v=""/>
    <s v="$0.010 Million and Lower Strategy"/>
    <m/>
    <m/>
    <m/>
    <m/>
    <s v=""/>
    <s v=""/>
    <m/>
    <s v=""/>
    <m/>
    <m/>
    <m/>
    <m/>
    <m/>
    <m/>
    <m/>
    <m/>
    <m/>
    <m/>
    <m/>
    <m/>
    <m/>
    <m/>
    <m/>
  </r>
  <r>
    <x v="311"/>
    <x v="2"/>
    <m/>
    <m/>
    <m/>
    <m/>
    <m/>
    <s v=""/>
    <s v=""/>
    <s v=""/>
    <n v="0"/>
    <m/>
    <m/>
    <m/>
    <m/>
    <m/>
    <n v="0"/>
    <n v="0"/>
    <s v=""/>
    <s v="$0.010 Million and Lower Strategy"/>
    <m/>
    <m/>
    <m/>
    <m/>
    <s v=""/>
    <s v=""/>
    <m/>
    <s v=""/>
    <m/>
    <m/>
    <m/>
    <m/>
    <m/>
    <m/>
    <m/>
    <m/>
    <m/>
    <m/>
    <m/>
    <m/>
    <m/>
    <m/>
    <m/>
  </r>
  <r>
    <x v="312"/>
    <x v="0"/>
    <m/>
    <m/>
    <m/>
    <m/>
    <m/>
    <s v=""/>
    <s v=""/>
    <s v=""/>
    <n v="0"/>
    <m/>
    <m/>
    <m/>
    <m/>
    <m/>
    <n v="0"/>
    <n v="0"/>
    <s v=""/>
    <s v="$0.010 Million and Lower Strategy"/>
    <m/>
    <m/>
    <m/>
    <m/>
    <s v=""/>
    <s v=""/>
    <m/>
    <s v=""/>
    <m/>
    <m/>
    <m/>
    <m/>
    <m/>
    <m/>
    <m/>
    <m/>
    <m/>
    <m/>
    <m/>
    <m/>
    <m/>
    <m/>
    <m/>
  </r>
  <r>
    <x v="313"/>
    <x v="0"/>
    <m/>
    <m/>
    <m/>
    <m/>
    <m/>
    <s v=""/>
    <s v=""/>
    <s v=""/>
    <n v="0"/>
    <m/>
    <m/>
    <m/>
    <m/>
    <m/>
    <n v="0"/>
    <n v="0"/>
    <s v=""/>
    <s v="$0.010 Million and Lower Strategy"/>
    <m/>
    <m/>
    <m/>
    <m/>
    <s v=""/>
    <s v=""/>
    <m/>
    <s v=""/>
    <m/>
    <m/>
    <m/>
    <m/>
    <m/>
    <m/>
    <m/>
    <m/>
    <m/>
    <m/>
    <m/>
    <m/>
    <m/>
    <m/>
    <m/>
  </r>
  <r>
    <x v="314"/>
    <x v="1"/>
    <m/>
    <m/>
    <m/>
    <m/>
    <m/>
    <s v=""/>
    <s v=""/>
    <s v=""/>
    <n v="0"/>
    <m/>
    <m/>
    <m/>
    <m/>
    <m/>
    <n v="0"/>
    <n v="0"/>
    <s v=""/>
    <s v="$0.010 Million and Lower Strategy"/>
    <m/>
    <m/>
    <m/>
    <m/>
    <s v=""/>
    <s v=""/>
    <m/>
    <s v=""/>
    <m/>
    <m/>
    <m/>
    <m/>
    <m/>
    <m/>
    <m/>
    <m/>
    <m/>
    <m/>
    <m/>
    <m/>
    <m/>
    <m/>
    <m/>
  </r>
  <r>
    <x v="315"/>
    <x v="1"/>
    <m/>
    <m/>
    <m/>
    <m/>
    <m/>
    <s v=""/>
    <s v=""/>
    <s v=""/>
    <n v="0"/>
    <m/>
    <m/>
    <m/>
    <m/>
    <m/>
    <n v="0"/>
    <n v="0"/>
    <s v=""/>
    <s v="$0.010 Million and Lower Strategy"/>
    <m/>
    <m/>
    <m/>
    <m/>
    <s v=""/>
    <s v=""/>
    <m/>
    <s v=""/>
    <m/>
    <m/>
    <m/>
    <m/>
    <m/>
    <m/>
    <m/>
    <m/>
    <m/>
    <m/>
    <m/>
    <m/>
    <m/>
    <m/>
    <m/>
  </r>
  <r>
    <x v="316"/>
    <x v="0"/>
    <m/>
    <m/>
    <m/>
    <m/>
    <m/>
    <s v=""/>
    <s v=""/>
    <s v=""/>
    <n v="0"/>
    <m/>
    <m/>
    <m/>
    <m/>
    <m/>
    <n v="0"/>
    <n v="0"/>
    <s v=""/>
    <s v="$0.010 Million and Lower Strategy"/>
    <m/>
    <m/>
    <m/>
    <m/>
    <s v=""/>
    <s v=""/>
    <m/>
    <s v=""/>
    <m/>
    <m/>
    <m/>
    <m/>
    <m/>
    <m/>
    <m/>
    <m/>
    <m/>
    <m/>
    <m/>
    <m/>
    <m/>
    <m/>
    <m/>
  </r>
  <r>
    <x v="317"/>
    <x v="2"/>
    <m/>
    <m/>
    <m/>
    <m/>
    <m/>
    <s v=""/>
    <s v=""/>
    <s v=""/>
    <n v="0"/>
    <m/>
    <m/>
    <m/>
    <m/>
    <m/>
    <n v="0"/>
    <n v="0"/>
    <s v=""/>
    <s v="$0.010 Million and Lower Strategy"/>
    <m/>
    <m/>
    <m/>
    <m/>
    <s v=""/>
    <s v=""/>
    <m/>
    <s v=""/>
    <m/>
    <m/>
    <m/>
    <m/>
    <m/>
    <m/>
    <m/>
    <m/>
    <m/>
    <m/>
    <m/>
    <m/>
    <m/>
    <m/>
    <m/>
  </r>
  <r>
    <x v="318"/>
    <x v="0"/>
    <m/>
    <m/>
    <m/>
    <m/>
    <m/>
    <s v=""/>
    <s v=""/>
    <s v=""/>
    <n v="0"/>
    <m/>
    <m/>
    <m/>
    <m/>
    <m/>
    <n v="0"/>
    <n v="0"/>
    <s v=""/>
    <s v="$0.010 Million and Lower Strategy"/>
    <m/>
    <m/>
    <m/>
    <m/>
    <s v=""/>
    <s v=""/>
    <m/>
    <s v=""/>
    <m/>
    <m/>
    <m/>
    <m/>
    <m/>
    <m/>
    <m/>
    <m/>
    <m/>
    <m/>
    <m/>
    <m/>
    <m/>
    <m/>
    <m/>
  </r>
  <r>
    <x v="319"/>
    <x v="2"/>
    <m/>
    <m/>
    <m/>
    <m/>
    <m/>
    <s v=""/>
    <s v=""/>
    <s v=""/>
    <n v="0"/>
    <m/>
    <m/>
    <m/>
    <m/>
    <m/>
    <n v="0"/>
    <n v="0"/>
    <s v=""/>
    <s v="$0.010 Million and Lower Strategy"/>
    <m/>
    <m/>
    <m/>
    <m/>
    <s v=""/>
    <s v=""/>
    <m/>
    <s v=""/>
    <m/>
    <m/>
    <m/>
    <m/>
    <m/>
    <m/>
    <m/>
    <m/>
    <m/>
    <m/>
    <m/>
    <m/>
    <m/>
    <m/>
    <m/>
  </r>
  <r>
    <x v="320"/>
    <x v="2"/>
    <m/>
    <m/>
    <m/>
    <m/>
    <m/>
    <s v=""/>
    <s v=""/>
    <s v=""/>
    <n v="0"/>
    <m/>
    <m/>
    <m/>
    <m/>
    <m/>
    <n v="0"/>
    <n v="0"/>
    <s v=""/>
    <s v="$0.010 Million and Lower Strategy"/>
    <m/>
    <m/>
    <m/>
    <m/>
    <s v=""/>
    <s v=""/>
    <m/>
    <s v=""/>
    <m/>
    <m/>
    <m/>
    <m/>
    <m/>
    <m/>
    <m/>
    <m/>
    <m/>
    <m/>
    <m/>
    <m/>
    <m/>
    <m/>
    <m/>
  </r>
  <r>
    <x v="321"/>
    <x v="0"/>
    <m/>
    <m/>
    <m/>
    <m/>
    <m/>
    <s v=""/>
    <s v=""/>
    <s v=""/>
    <n v="0"/>
    <m/>
    <m/>
    <m/>
    <m/>
    <m/>
    <n v="0"/>
    <n v="0"/>
    <s v=""/>
    <s v="$0.010 Million and Lower Strategy"/>
    <m/>
    <m/>
    <m/>
    <m/>
    <s v=""/>
    <s v=""/>
    <m/>
    <s v=""/>
    <m/>
    <m/>
    <m/>
    <m/>
    <m/>
    <m/>
    <m/>
    <m/>
    <m/>
    <m/>
    <m/>
    <m/>
    <m/>
    <m/>
    <m/>
  </r>
  <r>
    <x v="322"/>
    <x v="0"/>
    <m/>
    <m/>
    <m/>
    <m/>
    <m/>
    <s v=""/>
    <s v=""/>
    <s v=""/>
    <n v="0"/>
    <m/>
    <m/>
    <m/>
    <m/>
    <m/>
    <n v="0"/>
    <n v="0"/>
    <s v=""/>
    <s v="$0.010 Million and Lower Strategy"/>
    <m/>
    <m/>
    <m/>
    <m/>
    <s v=""/>
    <s v=""/>
    <m/>
    <s v=""/>
    <m/>
    <m/>
    <m/>
    <m/>
    <m/>
    <m/>
    <m/>
    <m/>
    <m/>
    <m/>
    <m/>
    <m/>
    <m/>
    <m/>
    <m/>
  </r>
  <r>
    <x v="323"/>
    <x v="1"/>
    <m/>
    <m/>
    <m/>
    <m/>
    <m/>
    <s v=""/>
    <s v=""/>
    <s v=""/>
    <n v="0"/>
    <m/>
    <m/>
    <m/>
    <m/>
    <m/>
    <n v="0"/>
    <n v="0"/>
    <s v=""/>
    <s v="$0.010 Million and Lower Strategy"/>
    <m/>
    <m/>
    <m/>
    <m/>
    <s v=""/>
    <s v=""/>
    <m/>
    <s v=""/>
    <m/>
    <m/>
    <m/>
    <m/>
    <m/>
    <m/>
    <m/>
    <m/>
    <m/>
    <m/>
    <m/>
    <m/>
    <m/>
    <m/>
    <m/>
  </r>
  <r>
    <x v="324"/>
    <x v="1"/>
    <m/>
    <m/>
    <m/>
    <m/>
    <m/>
    <s v=""/>
    <s v=""/>
    <s v=""/>
    <n v="0"/>
    <m/>
    <m/>
    <m/>
    <m/>
    <m/>
    <n v="0"/>
    <n v="0"/>
    <s v=""/>
    <s v="$0.010 Million and Lower Strategy"/>
    <m/>
    <m/>
    <m/>
    <m/>
    <s v=""/>
    <s v=""/>
    <m/>
    <s v=""/>
    <m/>
    <m/>
    <m/>
    <m/>
    <m/>
    <m/>
    <m/>
    <m/>
    <m/>
    <m/>
    <m/>
    <m/>
    <m/>
    <m/>
    <m/>
  </r>
  <r>
    <x v="325"/>
    <x v="1"/>
    <m/>
    <m/>
    <m/>
    <m/>
    <m/>
    <s v=""/>
    <s v=""/>
    <s v=""/>
    <n v="0"/>
    <m/>
    <m/>
    <m/>
    <m/>
    <m/>
    <n v="0"/>
    <n v="0"/>
    <s v=""/>
    <s v="$0.010 Million and Lower Strategy"/>
    <m/>
    <m/>
    <m/>
    <m/>
    <s v=""/>
    <s v=""/>
    <m/>
    <s v=""/>
    <m/>
    <m/>
    <m/>
    <m/>
    <m/>
    <m/>
    <m/>
    <m/>
    <m/>
    <m/>
    <m/>
    <m/>
    <m/>
    <m/>
    <m/>
  </r>
  <r>
    <x v="326"/>
    <x v="1"/>
    <m/>
    <m/>
    <m/>
    <m/>
    <m/>
    <s v=""/>
    <s v=""/>
    <s v=""/>
    <n v="0"/>
    <m/>
    <m/>
    <m/>
    <m/>
    <m/>
    <n v="0"/>
    <n v="0"/>
    <s v=""/>
    <s v="$0.010 Million and Lower Strategy"/>
    <m/>
    <m/>
    <m/>
    <m/>
    <s v=""/>
    <s v=""/>
    <m/>
    <s v=""/>
    <m/>
    <m/>
    <m/>
    <m/>
    <m/>
    <m/>
    <m/>
    <m/>
    <m/>
    <m/>
    <m/>
    <m/>
    <m/>
    <m/>
    <m/>
  </r>
  <r>
    <x v="327"/>
    <x v="1"/>
    <m/>
    <m/>
    <m/>
    <m/>
    <m/>
    <s v=""/>
    <s v=""/>
    <s v=""/>
    <n v="0"/>
    <m/>
    <m/>
    <m/>
    <m/>
    <m/>
    <n v="0"/>
    <n v="0"/>
    <s v=""/>
    <s v="$0.010 Million and Lower Strategy"/>
    <m/>
    <m/>
    <m/>
    <m/>
    <s v=""/>
    <s v=""/>
    <m/>
    <s v=""/>
    <m/>
    <m/>
    <m/>
    <m/>
    <m/>
    <m/>
    <m/>
    <m/>
    <m/>
    <m/>
    <m/>
    <m/>
    <m/>
    <m/>
    <m/>
  </r>
  <r>
    <x v="328"/>
    <x v="2"/>
    <m/>
    <m/>
    <m/>
    <m/>
    <m/>
    <s v=""/>
    <s v=""/>
    <s v=""/>
    <n v="0"/>
    <m/>
    <m/>
    <m/>
    <m/>
    <m/>
    <n v="0"/>
    <n v="0"/>
    <s v=""/>
    <s v="$0.010 Million and Lower Strategy"/>
    <m/>
    <m/>
    <m/>
    <m/>
    <s v=""/>
    <s v=""/>
    <m/>
    <s v=""/>
    <m/>
    <m/>
    <m/>
    <m/>
    <m/>
    <m/>
    <m/>
    <m/>
    <m/>
    <m/>
    <m/>
    <m/>
    <m/>
    <m/>
    <m/>
  </r>
  <r>
    <x v="329"/>
    <x v="2"/>
    <m/>
    <m/>
    <m/>
    <m/>
    <m/>
    <s v=""/>
    <s v=""/>
    <s v=""/>
    <n v="0"/>
    <m/>
    <m/>
    <m/>
    <m/>
    <m/>
    <n v="0"/>
    <n v="0"/>
    <s v=""/>
    <s v="$0.010 Million and Lower Strategy"/>
    <m/>
    <m/>
    <m/>
    <m/>
    <s v=""/>
    <s v=""/>
    <m/>
    <s v=""/>
    <m/>
    <m/>
    <m/>
    <m/>
    <m/>
    <m/>
    <m/>
    <m/>
    <m/>
    <m/>
    <m/>
    <m/>
    <m/>
    <m/>
    <m/>
  </r>
  <r>
    <x v="330"/>
    <x v="1"/>
    <m/>
    <m/>
    <m/>
    <m/>
    <m/>
    <s v=""/>
    <s v=""/>
    <s v=""/>
    <n v="0"/>
    <m/>
    <m/>
    <m/>
    <m/>
    <m/>
    <n v="0"/>
    <n v="0"/>
    <s v=""/>
    <s v="$0.010 Million and Lower Strategy"/>
    <m/>
    <m/>
    <m/>
    <m/>
    <s v=""/>
    <s v=""/>
    <m/>
    <s v=""/>
    <m/>
    <m/>
    <m/>
    <m/>
    <m/>
    <m/>
    <m/>
    <m/>
    <m/>
    <m/>
    <m/>
    <m/>
    <m/>
    <m/>
    <m/>
  </r>
  <r>
    <x v="331"/>
    <x v="1"/>
    <m/>
    <m/>
    <m/>
    <m/>
    <m/>
    <s v=""/>
    <s v=""/>
    <s v=""/>
    <n v="0"/>
    <m/>
    <m/>
    <m/>
    <m/>
    <m/>
    <n v="0"/>
    <n v="0"/>
    <s v=""/>
    <s v="$0.010 Million and Lower Strategy"/>
    <m/>
    <m/>
    <m/>
    <m/>
    <s v=""/>
    <s v=""/>
    <m/>
    <s v=""/>
    <m/>
    <m/>
    <m/>
    <m/>
    <m/>
    <m/>
    <m/>
    <m/>
    <m/>
    <m/>
    <m/>
    <m/>
    <m/>
    <m/>
    <m/>
  </r>
  <r>
    <x v="332"/>
    <x v="1"/>
    <m/>
    <m/>
    <m/>
    <m/>
    <m/>
    <s v=""/>
    <s v=""/>
    <s v=""/>
    <n v="0"/>
    <m/>
    <m/>
    <m/>
    <m/>
    <m/>
    <n v="0"/>
    <n v="0"/>
    <s v=""/>
    <s v="$0.010 Million and Lower Strategy"/>
    <m/>
    <m/>
    <m/>
    <m/>
    <s v=""/>
    <s v=""/>
    <m/>
    <s v=""/>
    <m/>
    <m/>
    <m/>
    <m/>
    <m/>
    <m/>
    <m/>
    <m/>
    <m/>
    <m/>
    <m/>
    <m/>
    <m/>
    <m/>
    <m/>
  </r>
  <r>
    <x v="333"/>
    <x v="2"/>
    <m/>
    <m/>
    <m/>
    <m/>
    <m/>
    <s v=""/>
    <s v=""/>
    <s v=""/>
    <n v="0"/>
    <m/>
    <m/>
    <m/>
    <m/>
    <m/>
    <n v="0"/>
    <n v="0"/>
    <s v=""/>
    <s v="$0.010 Million and Lower Strategy"/>
    <m/>
    <m/>
    <m/>
    <m/>
    <s v=""/>
    <s v=""/>
    <m/>
    <s v=""/>
    <m/>
    <m/>
    <m/>
    <m/>
    <m/>
    <m/>
    <m/>
    <m/>
    <m/>
    <m/>
    <m/>
    <m/>
    <m/>
    <m/>
    <m/>
  </r>
  <r>
    <x v="334"/>
    <x v="2"/>
    <m/>
    <m/>
    <m/>
    <m/>
    <m/>
    <s v=""/>
    <s v=""/>
    <s v=""/>
    <n v="0"/>
    <m/>
    <m/>
    <m/>
    <m/>
    <m/>
    <n v="0"/>
    <n v="0"/>
    <s v=""/>
    <s v="$0.010 Million and Lower Strategy"/>
    <m/>
    <m/>
    <m/>
    <m/>
    <s v=""/>
    <s v=""/>
    <m/>
    <s v=""/>
    <m/>
    <m/>
    <m/>
    <m/>
    <m/>
    <m/>
    <m/>
    <m/>
    <m/>
    <m/>
    <m/>
    <m/>
    <m/>
    <m/>
    <m/>
  </r>
  <r>
    <x v="335"/>
    <x v="0"/>
    <m/>
    <m/>
    <m/>
    <m/>
    <m/>
    <s v=""/>
    <s v=""/>
    <s v=""/>
    <n v="0"/>
    <m/>
    <m/>
    <m/>
    <m/>
    <m/>
    <n v="0"/>
    <n v="0"/>
    <s v=""/>
    <s v="$0.010 Million and Lower Strategy"/>
    <m/>
    <m/>
    <m/>
    <m/>
    <s v=""/>
    <s v=""/>
    <m/>
    <s v=""/>
    <m/>
    <m/>
    <m/>
    <m/>
    <m/>
    <m/>
    <m/>
    <m/>
    <m/>
    <m/>
    <m/>
    <m/>
    <m/>
    <m/>
    <m/>
  </r>
  <r>
    <x v="336"/>
    <x v="1"/>
    <m/>
    <m/>
    <m/>
    <m/>
    <m/>
    <s v=""/>
    <s v=""/>
    <s v=""/>
    <n v="0"/>
    <m/>
    <m/>
    <m/>
    <m/>
    <m/>
    <n v="0"/>
    <n v="0"/>
    <s v=""/>
    <s v="$0.010 Million and Lower Strategy"/>
    <m/>
    <m/>
    <m/>
    <m/>
    <s v=""/>
    <s v=""/>
    <m/>
    <s v=""/>
    <m/>
    <m/>
    <m/>
    <m/>
    <m/>
    <m/>
    <m/>
    <m/>
    <m/>
    <m/>
    <m/>
    <m/>
    <m/>
    <m/>
    <m/>
  </r>
  <r>
    <x v="337"/>
    <x v="2"/>
    <m/>
    <m/>
    <m/>
    <m/>
    <m/>
    <s v=""/>
    <s v=""/>
    <s v=""/>
    <n v="0"/>
    <m/>
    <m/>
    <m/>
    <m/>
    <m/>
    <n v="0"/>
    <n v="0"/>
    <s v=""/>
    <s v="$0.010 Million and Lower Strategy"/>
    <m/>
    <m/>
    <m/>
    <m/>
    <s v=""/>
    <s v=""/>
    <m/>
    <s v=""/>
    <m/>
    <m/>
    <m/>
    <m/>
    <m/>
    <m/>
    <m/>
    <m/>
    <m/>
    <m/>
    <m/>
    <m/>
    <m/>
    <m/>
    <m/>
  </r>
  <r>
    <x v="338"/>
    <x v="2"/>
    <m/>
    <m/>
    <m/>
    <m/>
    <m/>
    <s v=""/>
    <s v=""/>
    <s v=""/>
    <n v="0"/>
    <m/>
    <m/>
    <m/>
    <m/>
    <m/>
    <n v="0"/>
    <n v="0"/>
    <s v=""/>
    <s v="$0.010 Million and Lower Strategy"/>
    <m/>
    <m/>
    <m/>
    <m/>
    <s v=""/>
    <s v=""/>
    <m/>
    <s v=""/>
    <m/>
    <m/>
    <m/>
    <m/>
    <m/>
    <m/>
    <m/>
    <m/>
    <m/>
    <m/>
    <m/>
    <m/>
    <m/>
    <m/>
    <m/>
  </r>
  <r>
    <x v="339"/>
    <x v="1"/>
    <m/>
    <m/>
    <m/>
    <m/>
    <m/>
    <s v=""/>
    <s v=""/>
    <s v=""/>
    <n v="0"/>
    <m/>
    <m/>
    <m/>
    <m/>
    <m/>
    <n v="0"/>
    <n v="0"/>
    <s v=""/>
    <s v="$0.010 Million and Lower Strategy"/>
    <m/>
    <m/>
    <m/>
    <m/>
    <s v=""/>
    <s v=""/>
    <m/>
    <s v=""/>
    <m/>
    <m/>
    <m/>
    <m/>
    <m/>
    <m/>
    <m/>
    <m/>
    <m/>
    <m/>
    <m/>
    <m/>
    <m/>
    <m/>
    <m/>
  </r>
  <r>
    <x v="340"/>
    <x v="0"/>
    <m/>
    <m/>
    <m/>
    <m/>
    <m/>
    <s v=""/>
    <s v=""/>
    <s v=""/>
    <n v="0"/>
    <m/>
    <m/>
    <m/>
    <m/>
    <m/>
    <n v="0"/>
    <n v="0"/>
    <s v=""/>
    <s v="$0.010 Million and Lower Strategy"/>
    <m/>
    <m/>
    <m/>
    <m/>
    <s v=""/>
    <s v=""/>
    <m/>
    <s v=""/>
    <m/>
    <m/>
    <m/>
    <m/>
    <m/>
    <m/>
    <m/>
    <m/>
    <m/>
    <m/>
    <m/>
    <m/>
    <m/>
    <m/>
    <m/>
  </r>
  <r>
    <x v="341"/>
    <x v="1"/>
    <m/>
    <m/>
    <m/>
    <m/>
    <m/>
    <s v=""/>
    <s v=""/>
    <s v=""/>
    <n v="0"/>
    <m/>
    <m/>
    <m/>
    <m/>
    <m/>
    <n v="0"/>
    <n v="0"/>
    <s v=""/>
    <s v="$0.010 Million and Lower Strategy"/>
    <m/>
    <m/>
    <m/>
    <m/>
    <s v=""/>
    <s v=""/>
    <m/>
    <s v=""/>
    <m/>
    <m/>
    <m/>
    <m/>
    <m/>
    <m/>
    <m/>
    <m/>
    <m/>
    <m/>
    <m/>
    <m/>
    <m/>
    <m/>
    <m/>
  </r>
  <r>
    <x v="342"/>
    <x v="1"/>
    <m/>
    <m/>
    <m/>
    <m/>
    <m/>
    <s v=""/>
    <s v=""/>
    <s v=""/>
    <n v="0"/>
    <m/>
    <m/>
    <m/>
    <m/>
    <m/>
    <n v="0"/>
    <n v="0"/>
    <s v=""/>
    <s v="$0.010 Million and Lower Strategy"/>
    <m/>
    <m/>
    <m/>
    <m/>
    <s v=""/>
    <s v=""/>
    <m/>
    <s v=""/>
    <m/>
    <m/>
    <m/>
    <m/>
    <m/>
    <m/>
    <m/>
    <m/>
    <m/>
    <m/>
    <m/>
    <m/>
    <m/>
    <m/>
    <m/>
  </r>
  <r>
    <x v="343"/>
    <x v="1"/>
    <m/>
    <m/>
    <m/>
    <m/>
    <m/>
    <s v=""/>
    <s v=""/>
    <s v=""/>
    <n v="0"/>
    <m/>
    <m/>
    <m/>
    <m/>
    <m/>
    <n v="0"/>
    <n v="0"/>
    <s v=""/>
    <s v="$0.010 Million and Lower Strategy"/>
    <m/>
    <m/>
    <m/>
    <m/>
    <s v=""/>
    <s v=""/>
    <m/>
    <s v=""/>
    <m/>
    <m/>
    <m/>
    <m/>
    <m/>
    <m/>
    <m/>
    <m/>
    <m/>
    <m/>
    <m/>
    <m/>
    <m/>
    <m/>
    <m/>
  </r>
  <r>
    <x v="344"/>
    <x v="2"/>
    <m/>
    <m/>
    <m/>
    <m/>
    <m/>
    <s v=""/>
    <s v=""/>
    <s v=""/>
    <n v="0"/>
    <m/>
    <m/>
    <m/>
    <m/>
    <m/>
    <n v="0"/>
    <n v="0"/>
    <s v=""/>
    <s v="$0.010 Million and Lower Strategy"/>
    <m/>
    <m/>
    <m/>
    <m/>
    <s v=""/>
    <s v=""/>
    <m/>
    <s v=""/>
    <m/>
    <m/>
    <m/>
    <m/>
    <m/>
    <m/>
    <m/>
    <m/>
    <m/>
    <m/>
    <m/>
    <m/>
    <m/>
    <m/>
    <m/>
  </r>
  <r>
    <x v="345"/>
    <x v="1"/>
    <m/>
    <m/>
    <m/>
    <m/>
    <m/>
    <s v=""/>
    <s v=""/>
    <s v=""/>
    <n v="0"/>
    <m/>
    <m/>
    <m/>
    <m/>
    <m/>
    <n v="0"/>
    <n v="0"/>
    <s v=""/>
    <s v="$0.010 Million and Lower Strategy"/>
    <m/>
    <m/>
    <m/>
    <m/>
    <s v=""/>
    <s v=""/>
    <m/>
    <s v=""/>
    <m/>
    <m/>
    <m/>
    <m/>
    <m/>
    <m/>
    <m/>
    <m/>
    <m/>
    <m/>
    <m/>
    <m/>
    <m/>
    <m/>
    <m/>
  </r>
  <r>
    <x v="346"/>
    <x v="0"/>
    <m/>
    <m/>
    <m/>
    <m/>
    <m/>
    <s v=""/>
    <s v=""/>
    <s v=""/>
    <n v="0"/>
    <m/>
    <m/>
    <m/>
    <m/>
    <m/>
    <n v="0"/>
    <n v="0"/>
    <s v=""/>
    <s v="$0.010 Million and Lower Strategy"/>
    <m/>
    <m/>
    <m/>
    <m/>
    <s v=""/>
    <s v=""/>
    <m/>
    <s v=""/>
    <m/>
    <m/>
    <m/>
    <m/>
    <m/>
    <m/>
    <m/>
    <m/>
    <m/>
    <m/>
    <m/>
    <m/>
    <m/>
    <m/>
    <m/>
  </r>
  <r>
    <x v="347"/>
    <x v="1"/>
    <m/>
    <m/>
    <m/>
    <m/>
    <m/>
    <s v=""/>
    <s v=""/>
    <s v=""/>
    <n v="0"/>
    <m/>
    <m/>
    <m/>
    <m/>
    <m/>
    <n v="0"/>
    <n v="0"/>
    <s v=""/>
    <s v="$0.010 Million and Lower Strategy"/>
    <m/>
    <m/>
    <m/>
    <m/>
    <s v=""/>
    <s v=""/>
    <m/>
    <s v=""/>
    <m/>
    <m/>
    <m/>
    <m/>
    <m/>
    <m/>
    <m/>
    <m/>
    <m/>
    <m/>
    <m/>
    <m/>
    <m/>
    <m/>
    <m/>
  </r>
  <r>
    <x v="348"/>
    <x v="0"/>
    <m/>
    <m/>
    <m/>
    <m/>
    <m/>
    <s v=""/>
    <s v=""/>
    <s v=""/>
    <n v="0"/>
    <m/>
    <m/>
    <m/>
    <m/>
    <m/>
    <n v="0"/>
    <n v="0"/>
    <s v=""/>
    <s v="$0.010 Million and Lower Strategy"/>
    <m/>
    <m/>
    <m/>
    <m/>
    <s v=""/>
    <s v=""/>
    <m/>
    <s v=""/>
    <m/>
    <m/>
    <m/>
    <m/>
    <m/>
    <m/>
    <m/>
    <m/>
    <m/>
    <m/>
    <m/>
    <m/>
    <m/>
    <m/>
    <m/>
  </r>
  <r>
    <x v="349"/>
    <x v="2"/>
    <m/>
    <m/>
    <m/>
    <m/>
    <m/>
    <s v=""/>
    <s v=""/>
    <s v=""/>
    <n v="0"/>
    <m/>
    <m/>
    <m/>
    <m/>
    <m/>
    <n v="0"/>
    <n v="0"/>
    <s v=""/>
    <s v="$0.010 Million and Lower Strategy"/>
    <m/>
    <m/>
    <m/>
    <m/>
    <s v=""/>
    <s v=""/>
    <m/>
    <s v=""/>
    <m/>
    <m/>
    <m/>
    <m/>
    <m/>
    <m/>
    <m/>
    <m/>
    <m/>
    <m/>
    <m/>
    <m/>
    <m/>
    <m/>
    <m/>
  </r>
  <r>
    <x v="350"/>
    <x v="1"/>
    <m/>
    <m/>
    <m/>
    <m/>
    <m/>
    <s v=""/>
    <s v=""/>
    <s v=""/>
    <n v="0"/>
    <m/>
    <m/>
    <m/>
    <m/>
    <m/>
    <n v="0"/>
    <n v="0"/>
    <s v=""/>
    <s v="$0.010 Million and Lower Strategy"/>
    <m/>
    <m/>
    <m/>
    <m/>
    <s v=""/>
    <s v=""/>
    <m/>
    <s v=""/>
    <m/>
    <m/>
    <m/>
    <m/>
    <m/>
    <m/>
    <m/>
    <m/>
    <m/>
    <m/>
    <m/>
    <m/>
    <m/>
    <m/>
    <m/>
  </r>
  <r>
    <x v="351"/>
    <x v="2"/>
    <m/>
    <m/>
    <m/>
    <m/>
    <m/>
    <s v=""/>
    <s v=""/>
    <s v=""/>
    <n v="0"/>
    <m/>
    <m/>
    <m/>
    <m/>
    <m/>
    <n v="0"/>
    <n v="0"/>
    <s v=""/>
    <s v="$0.010 Million and Lower Strategy"/>
    <m/>
    <m/>
    <m/>
    <m/>
    <s v=""/>
    <s v=""/>
    <m/>
    <s v=""/>
    <m/>
    <m/>
    <m/>
    <m/>
    <m/>
    <m/>
    <m/>
    <m/>
    <m/>
    <m/>
    <m/>
    <m/>
    <m/>
    <m/>
    <m/>
  </r>
  <r>
    <x v="352"/>
    <x v="1"/>
    <m/>
    <m/>
    <m/>
    <m/>
    <m/>
    <s v=""/>
    <s v=""/>
    <s v=""/>
    <n v="0"/>
    <m/>
    <m/>
    <m/>
    <m/>
    <m/>
    <n v="0"/>
    <n v="0"/>
    <s v=""/>
    <s v="$0.010 Million and Lower Strategy"/>
    <m/>
    <m/>
    <m/>
    <m/>
    <s v=""/>
    <s v=""/>
    <m/>
    <s v=""/>
    <m/>
    <m/>
    <m/>
    <m/>
    <m/>
    <m/>
    <m/>
    <m/>
    <m/>
    <m/>
    <m/>
    <m/>
    <m/>
    <m/>
    <m/>
  </r>
  <r>
    <x v="353"/>
    <x v="1"/>
    <m/>
    <m/>
    <m/>
    <m/>
    <m/>
    <s v=""/>
    <s v=""/>
    <s v=""/>
    <n v="0"/>
    <m/>
    <m/>
    <m/>
    <m/>
    <m/>
    <n v="0"/>
    <n v="0"/>
    <s v=""/>
    <s v="$0.010 Million and Lower Strategy"/>
    <m/>
    <m/>
    <m/>
    <m/>
    <s v=""/>
    <s v=""/>
    <m/>
    <s v=""/>
    <m/>
    <m/>
    <m/>
    <m/>
    <m/>
    <m/>
    <m/>
    <m/>
    <m/>
    <m/>
    <m/>
    <m/>
    <m/>
    <m/>
    <m/>
  </r>
  <r>
    <x v="354"/>
    <x v="2"/>
    <m/>
    <m/>
    <m/>
    <m/>
    <m/>
    <s v=""/>
    <s v=""/>
    <s v=""/>
    <n v="0"/>
    <m/>
    <m/>
    <m/>
    <m/>
    <m/>
    <n v="0"/>
    <n v="0"/>
    <s v=""/>
    <s v="$0.010 Million and Lower Strategy"/>
    <m/>
    <m/>
    <m/>
    <m/>
    <s v=""/>
    <s v=""/>
    <m/>
    <s v=""/>
    <m/>
    <m/>
    <m/>
    <m/>
    <m/>
    <m/>
    <m/>
    <m/>
    <m/>
    <m/>
    <m/>
    <m/>
    <m/>
    <m/>
    <m/>
  </r>
  <r>
    <x v="355"/>
    <x v="1"/>
    <m/>
    <m/>
    <m/>
    <m/>
    <m/>
    <s v=""/>
    <s v=""/>
    <s v=""/>
    <n v="0"/>
    <m/>
    <m/>
    <m/>
    <m/>
    <m/>
    <n v="0"/>
    <n v="0"/>
    <s v=""/>
    <s v="$0.010 Million and Lower Strategy"/>
    <m/>
    <m/>
    <m/>
    <m/>
    <s v=""/>
    <s v=""/>
    <m/>
    <s v=""/>
    <m/>
    <m/>
    <m/>
    <m/>
    <m/>
    <m/>
    <m/>
    <m/>
    <m/>
    <m/>
    <m/>
    <m/>
    <m/>
    <m/>
    <m/>
  </r>
  <r>
    <x v="356"/>
    <x v="1"/>
    <m/>
    <m/>
    <m/>
    <m/>
    <m/>
    <s v=""/>
    <s v=""/>
    <s v=""/>
    <n v="0"/>
    <m/>
    <m/>
    <m/>
    <m/>
    <m/>
    <n v="0"/>
    <n v="0"/>
    <s v=""/>
    <s v="$0.010 Million and Lower Strategy"/>
    <m/>
    <m/>
    <m/>
    <m/>
    <s v=""/>
    <s v=""/>
    <m/>
    <s v=""/>
    <m/>
    <m/>
    <m/>
    <m/>
    <m/>
    <m/>
    <m/>
    <m/>
    <m/>
    <m/>
    <m/>
    <m/>
    <m/>
    <m/>
    <m/>
  </r>
  <r>
    <x v="357"/>
    <x v="2"/>
    <m/>
    <m/>
    <m/>
    <m/>
    <m/>
    <s v=""/>
    <s v=""/>
    <s v=""/>
    <n v="0"/>
    <m/>
    <m/>
    <m/>
    <m/>
    <m/>
    <n v="0"/>
    <n v="0"/>
    <s v=""/>
    <s v="$0.010 Million and Lower Strategy"/>
    <m/>
    <m/>
    <m/>
    <m/>
    <s v=""/>
    <s v=""/>
    <m/>
    <s v=""/>
    <m/>
    <m/>
    <m/>
    <m/>
    <m/>
    <m/>
    <m/>
    <m/>
    <m/>
    <m/>
    <m/>
    <m/>
    <m/>
    <m/>
    <m/>
  </r>
  <r>
    <x v="358"/>
    <x v="2"/>
    <m/>
    <m/>
    <m/>
    <m/>
    <m/>
    <s v=""/>
    <s v=""/>
    <s v=""/>
    <n v="0"/>
    <m/>
    <m/>
    <m/>
    <m/>
    <m/>
    <n v="0"/>
    <n v="0"/>
    <s v=""/>
    <s v="$0.010 Million and Lower Strategy"/>
    <m/>
    <m/>
    <m/>
    <m/>
    <s v=""/>
    <s v=""/>
    <m/>
    <s v=""/>
    <m/>
    <m/>
    <m/>
    <m/>
    <m/>
    <m/>
    <m/>
    <m/>
    <m/>
    <m/>
    <m/>
    <m/>
    <m/>
    <m/>
    <m/>
  </r>
  <r>
    <x v="359"/>
    <x v="1"/>
    <m/>
    <m/>
    <m/>
    <m/>
    <m/>
    <s v=""/>
    <s v=""/>
    <s v=""/>
    <n v="0"/>
    <m/>
    <m/>
    <m/>
    <m/>
    <m/>
    <n v="0"/>
    <n v="0"/>
    <s v=""/>
    <s v="$0.010 Million and Lower Strategy"/>
    <m/>
    <m/>
    <m/>
    <m/>
    <s v=""/>
    <s v=""/>
    <m/>
    <s v=""/>
    <m/>
    <m/>
    <m/>
    <m/>
    <m/>
    <m/>
    <m/>
    <m/>
    <m/>
    <m/>
    <m/>
    <m/>
    <m/>
    <m/>
    <m/>
  </r>
  <r>
    <x v="360"/>
    <x v="2"/>
    <m/>
    <m/>
    <m/>
    <m/>
    <m/>
    <s v=""/>
    <s v=""/>
    <s v=""/>
    <n v="0"/>
    <m/>
    <m/>
    <m/>
    <m/>
    <m/>
    <n v="0"/>
    <n v="0"/>
    <s v=""/>
    <s v="$0.010 Million and Lower Strategy"/>
    <m/>
    <m/>
    <m/>
    <m/>
    <s v=""/>
    <s v=""/>
    <m/>
    <s v=""/>
    <m/>
    <m/>
    <m/>
    <m/>
    <m/>
    <m/>
    <m/>
    <m/>
    <m/>
    <m/>
    <m/>
    <m/>
    <m/>
    <m/>
    <m/>
  </r>
  <r>
    <x v="361"/>
    <x v="1"/>
    <m/>
    <m/>
    <m/>
    <m/>
    <m/>
    <s v=""/>
    <s v=""/>
    <s v=""/>
    <n v="0"/>
    <m/>
    <m/>
    <m/>
    <m/>
    <m/>
    <n v="0"/>
    <n v="0"/>
    <s v=""/>
    <s v="$0.010 Million and Lower Strategy"/>
    <m/>
    <m/>
    <m/>
    <m/>
    <s v=""/>
    <s v=""/>
    <m/>
    <s v=""/>
    <m/>
    <m/>
    <m/>
    <m/>
    <m/>
    <m/>
    <m/>
    <m/>
    <m/>
    <m/>
    <m/>
    <m/>
    <m/>
    <m/>
    <m/>
  </r>
  <r>
    <x v="362"/>
    <x v="1"/>
    <m/>
    <m/>
    <m/>
    <m/>
    <m/>
    <s v=""/>
    <s v=""/>
    <s v=""/>
    <n v="0"/>
    <m/>
    <m/>
    <m/>
    <m/>
    <m/>
    <n v="0"/>
    <n v="0"/>
    <s v=""/>
    <s v="$0.010 Million and Lower Strategy"/>
    <m/>
    <m/>
    <m/>
    <m/>
    <s v=""/>
    <s v=""/>
    <m/>
    <s v=""/>
    <m/>
    <m/>
    <m/>
    <m/>
    <m/>
    <m/>
    <m/>
    <m/>
    <m/>
    <m/>
    <m/>
    <m/>
    <m/>
    <m/>
    <m/>
  </r>
  <r>
    <x v="363"/>
    <x v="1"/>
    <m/>
    <m/>
    <m/>
    <m/>
    <m/>
    <s v=""/>
    <s v=""/>
    <s v=""/>
    <n v="0"/>
    <m/>
    <m/>
    <m/>
    <m/>
    <m/>
    <n v="0"/>
    <n v="0"/>
    <s v=""/>
    <s v="$0.010 Million and Lower Strategy"/>
    <m/>
    <m/>
    <m/>
    <m/>
    <s v=""/>
    <s v=""/>
    <m/>
    <s v=""/>
    <m/>
    <m/>
    <m/>
    <m/>
    <m/>
    <m/>
    <m/>
    <m/>
    <m/>
    <m/>
    <m/>
    <m/>
    <m/>
    <m/>
    <m/>
  </r>
  <r>
    <x v="364"/>
    <x v="2"/>
    <m/>
    <m/>
    <m/>
    <m/>
    <m/>
    <s v=""/>
    <s v=""/>
    <s v=""/>
    <n v="0"/>
    <m/>
    <m/>
    <m/>
    <m/>
    <m/>
    <n v="0"/>
    <n v="0"/>
    <s v=""/>
    <s v="$0.010 Million and Lower Strategy"/>
    <m/>
    <m/>
    <m/>
    <m/>
    <s v=""/>
    <s v=""/>
    <m/>
    <s v=""/>
    <m/>
    <m/>
    <m/>
    <m/>
    <m/>
    <m/>
    <m/>
    <m/>
    <m/>
    <m/>
    <m/>
    <m/>
    <m/>
    <m/>
    <m/>
  </r>
  <r>
    <x v="365"/>
    <x v="0"/>
    <m/>
    <m/>
    <m/>
    <m/>
    <m/>
    <s v=""/>
    <s v=""/>
    <s v=""/>
    <n v="0"/>
    <m/>
    <m/>
    <m/>
    <m/>
    <m/>
    <n v="0"/>
    <n v="0"/>
    <s v=""/>
    <s v="$0.010 Million and Lower Strategy"/>
    <m/>
    <m/>
    <m/>
    <m/>
    <s v=""/>
    <s v=""/>
    <m/>
    <s v=""/>
    <m/>
    <m/>
    <m/>
    <m/>
    <m/>
    <m/>
    <m/>
    <m/>
    <m/>
    <m/>
    <m/>
    <m/>
    <m/>
    <m/>
    <m/>
  </r>
  <r>
    <x v="366"/>
    <x v="1"/>
    <m/>
    <m/>
    <m/>
    <m/>
    <m/>
    <s v=""/>
    <s v=""/>
    <s v=""/>
    <n v="0"/>
    <m/>
    <m/>
    <m/>
    <m/>
    <m/>
    <n v="0"/>
    <n v="0"/>
    <s v=""/>
    <s v="$0.010 Million and Lower Strategy"/>
    <m/>
    <m/>
    <m/>
    <m/>
    <s v=""/>
    <s v=""/>
    <m/>
    <s v=""/>
    <m/>
    <m/>
    <m/>
    <m/>
    <m/>
    <m/>
    <m/>
    <m/>
    <m/>
    <m/>
    <m/>
    <m/>
    <m/>
    <m/>
    <m/>
  </r>
  <r>
    <x v="367"/>
    <x v="0"/>
    <m/>
    <m/>
    <m/>
    <m/>
    <m/>
    <s v=""/>
    <s v=""/>
    <s v=""/>
    <n v="0"/>
    <m/>
    <m/>
    <m/>
    <m/>
    <m/>
    <n v="0"/>
    <n v="0"/>
    <s v=""/>
    <s v="$0.010 Million and Lower Strategy"/>
    <m/>
    <m/>
    <m/>
    <m/>
    <s v=""/>
    <s v=""/>
    <m/>
    <s v=""/>
    <m/>
    <m/>
    <m/>
    <m/>
    <m/>
    <m/>
    <m/>
    <m/>
    <m/>
    <m/>
    <m/>
    <m/>
    <m/>
    <m/>
    <m/>
  </r>
  <r>
    <x v="368"/>
    <x v="2"/>
    <m/>
    <m/>
    <m/>
    <m/>
    <m/>
    <s v=""/>
    <s v=""/>
    <s v=""/>
    <n v="0"/>
    <m/>
    <m/>
    <m/>
    <m/>
    <m/>
    <n v="0"/>
    <n v="0"/>
    <s v=""/>
    <s v="$0.010 Million and Lower Strategy"/>
    <m/>
    <m/>
    <m/>
    <m/>
    <s v=""/>
    <s v=""/>
    <m/>
    <s v=""/>
    <m/>
    <m/>
    <m/>
    <m/>
    <m/>
    <m/>
    <m/>
    <m/>
    <m/>
    <m/>
    <m/>
    <m/>
    <m/>
    <m/>
    <m/>
  </r>
  <r>
    <x v="369"/>
    <x v="0"/>
    <m/>
    <m/>
    <m/>
    <m/>
    <m/>
    <s v=""/>
    <s v=""/>
    <s v=""/>
    <n v="0"/>
    <m/>
    <m/>
    <m/>
    <m/>
    <m/>
    <n v="0"/>
    <n v="0"/>
    <s v=""/>
    <s v="$0.010 Million and Lower Strategy"/>
    <m/>
    <m/>
    <m/>
    <m/>
    <s v=""/>
    <s v=""/>
    <m/>
    <s v=""/>
    <m/>
    <m/>
    <m/>
    <m/>
    <m/>
    <m/>
    <m/>
    <m/>
    <m/>
    <m/>
    <m/>
    <m/>
    <m/>
    <m/>
    <m/>
  </r>
  <r>
    <x v="370"/>
    <x v="0"/>
    <m/>
    <m/>
    <m/>
    <m/>
    <m/>
    <s v=""/>
    <s v=""/>
    <s v=""/>
    <n v="0"/>
    <m/>
    <m/>
    <m/>
    <m/>
    <m/>
    <n v="0"/>
    <n v="0"/>
    <s v=""/>
    <s v="$0.010 Million and Lower Strategy"/>
    <m/>
    <m/>
    <m/>
    <m/>
    <s v=""/>
    <s v=""/>
    <m/>
    <s v=""/>
    <m/>
    <m/>
    <m/>
    <m/>
    <m/>
    <m/>
    <m/>
    <m/>
    <m/>
    <m/>
    <m/>
    <m/>
    <m/>
    <m/>
    <m/>
  </r>
  <r>
    <x v="371"/>
    <x v="0"/>
    <m/>
    <m/>
    <m/>
    <m/>
    <m/>
    <s v=""/>
    <s v=""/>
    <s v=""/>
    <n v="0"/>
    <m/>
    <m/>
    <m/>
    <m/>
    <m/>
    <n v="0"/>
    <n v="0"/>
    <s v=""/>
    <s v="$0.010 Million and Lower Strategy"/>
    <m/>
    <m/>
    <m/>
    <m/>
    <s v=""/>
    <s v=""/>
    <m/>
    <s v=""/>
    <m/>
    <m/>
    <m/>
    <m/>
    <m/>
    <m/>
    <m/>
    <m/>
    <m/>
    <m/>
    <m/>
    <m/>
    <m/>
    <m/>
    <m/>
  </r>
  <r>
    <x v="372"/>
    <x v="1"/>
    <m/>
    <m/>
    <m/>
    <m/>
    <m/>
    <s v=""/>
    <s v=""/>
    <s v=""/>
    <n v="0"/>
    <m/>
    <m/>
    <m/>
    <m/>
    <m/>
    <n v="0"/>
    <n v="0"/>
    <s v=""/>
    <s v="$0.010 Million and Lower Strategy"/>
    <m/>
    <m/>
    <m/>
    <m/>
    <s v=""/>
    <s v=""/>
    <m/>
    <s v=""/>
    <m/>
    <m/>
    <m/>
    <m/>
    <m/>
    <m/>
    <m/>
    <m/>
    <m/>
    <m/>
    <m/>
    <m/>
    <m/>
    <m/>
    <m/>
  </r>
  <r>
    <x v="373"/>
    <x v="0"/>
    <m/>
    <m/>
    <m/>
    <m/>
    <m/>
    <s v=""/>
    <s v=""/>
    <s v=""/>
    <n v="0"/>
    <m/>
    <m/>
    <m/>
    <m/>
    <m/>
    <n v="0"/>
    <n v="0"/>
    <s v=""/>
    <s v="$0.010 Million and Lower Strategy"/>
    <m/>
    <m/>
    <m/>
    <m/>
    <s v=""/>
    <s v=""/>
    <m/>
    <s v=""/>
    <m/>
    <m/>
    <m/>
    <m/>
    <m/>
    <m/>
    <m/>
    <m/>
    <m/>
    <m/>
    <m/>
    <m/>
    <m/>
    <m/>
    <m/>
  </r>
  <r>
    <x v="374"/>
    <x v="0"/>
    <m/>
    <m/>
    <m/>
    <m/>
    <m/>
    <s v=""/>
    <s v=""/>
    <s v=""/>
    <n v="0"/>
    <m/>
    <m/>
    <m/>
    <m/>
    <m/>
    <n v="0"/>
    <n v="0"/>
    <s v=""/>
    <s v="$0.010 Million and Lower Strategy"/>
    <m/>
    <m/>
    <m/>
    <m/>
    <s v=""/>
    <s v=""/>
    <m/>
    <s v=""/>
    <m/>
    <m/>
    <m/>
    <m/>
    <m/>
    <m/>
    <m/>
    <m/>
    <m/>
    <m/>
    <m/>
    <m/>
    <m/>
    <m/>
    <m/>
  </r>
  <r>
    <x v="375"/>
    <x v="0"/>
    <m/>
    <m/>
    <m/>
    <m/>
    <m/>
    <s v=""/>
    <s v=""/>
    <s v=""/>
    <n v="0"/>
    <m/>
    <m/>
    <m/>
    <m/>
    <m/>
    <n v="0"/>
    <n v="0"/>
    <s v=""/>
    <s v="$0.010 Million and Lower Strategy"/>
    <m/>
    <m/>
    <m/>
    <m/>
    <s v=""/>
    <s v=""/>
    <m/>
    <s v=""/>
    <m/>
    <m/>
    <m/>
    <m/>
    <m/>
    <m/>
    <m/>
    <m/>
    <m/>
    <m/>
    <m/>
    <m/>
    <m/>
    <m/>
    <m/>
  </r>
  <r>
    <x v="376"/>
    <x v="0"/>
    <m/>
    <m/>
    <m/>
    <m/>
    <m/>
    <s v=""/>
    <s v=""/>
    <s v=""/>
    <n v="0"/>
    <m/>
    <m/>
    <m/>
    <m/>
    <m/>
    <n v="0"/>
    <n v="0"/>
    <s v=""/>
    <s v="$0.010 Million and Lower Strategy"/>
    <m/>
    <m/>
    <m/>
    <m/>
    <s v=""/>
    <s v=""/>
    <m/>
    <s v=""/>
    <m/>
    <m/>
    <m/>
    <m/>
    <m/>
    <m/>
    <m/>
    <m/>
    <m/>
    <m/>
    <m/>
    <m/>
    <m/>
    <m/>
    <m/>
  </r>
  <r>
    <x v="377"/>
    <x v="0"/>
    <m/>
    <m/>
    <m/>
    <m/>
    <m/>
    <s v=""/>
    <s v=""/>
    <s v=""/>
    <n v="0"/>
    <m/>
    <m/>
    <m/>
    <m/>
    <m/>
    <n v="0"/>
    <n v="0"/>
    <s v=""/>
    <s v="$0.010 Million and Lower Strategy"/>
    <m/>
    <m/>
    <m/>
    <m/>
    <s v=""/>
    <s v=""/>
    <m/>
    <s v=""/>
    <m/>
    <m/>
    <m/>
    <m/>
    <m/>
    <m/>
    <m/>
    <m/>
    <m/>
    <m/>
    <m/>
    <m/>
    <m/>
    <m/>
    <m/>
  </r>
  <r>
    <x v="378"/>
    <x v="1"/>
    <m/>
    <m/>
    <m/>
    <m/>
    <m/>
    <s v=""/>
    <s v=""/>
    <s v=""/>
    <n v="0"/>
    <m/>
    <m/>
    <m/>
    <m/>
    <m/>
    <n v="0"/>
    <n v="0"/>
    <s v=""/>
    <s v="$0.010 Million and Lower Strategy"/>
    <m/>
    <m/>
    <m/>
    <m/>
    <s v=""/>
    <s v=""/>
    <m/>
    <s v=""/>
    <m/>
    <m/>
    <m/>
    <m/>
    <m/>
    <m/>
    <m/>
    <m/>
    <m/>
    <m/>
    <m/>
    <m/>
    <m/>
    <m/>
    <m/>
  </r>
  <r>
    <x v="379"/>
    <x v="0"/>
    <m/>
    <m/>
    <m/>
    <m/>
    <m/>
    <s v=""/>
    <s v=""/>
    <s v=""/>
    <n v="0"/>
    <m/>
    <m/>
    <m/>
    <m/>
    <m/>
    <n v="0"/>
    <n v="0"/>
    <s v=""/>
    <s v="$0.010 Million and Lower Strategy"/>
    <m/>
    <m/>
    <m/>
    <m/>
    <s v=""/>
    <s v=""/>
    <m/>
    <s v=""/>
    <m/>
    <m/>
    <m/>
    <m/>
    <m/>
    <m/>
    <m/>
    <m/>
    <m/>
    <m/>
    <m/>
    <m/>
    <m/>
    <m/>
    <m/>
  </r>
  <r>
    <x v="380"/>
    <x v="1"/>
    <m/>
    <m/>
    <m/>
    <m/>
    <m/>
    <s v=""/>
    <s v=""/>
    <s v=""/>
    <n v="0"/>
    <m/>
    <m/>
    <m/>
    <m/>
    <m/>
    <n v="0"/>
    <n v="0"/>
    <s v=""/>
    <s v="$0.010 Million and Lower Strategy"/>
    <m/>
    <m/>
    <m/>
    <m/>
    <s v=""/>
    <s v=""/>
    <m/>
    <s v=""/>
    <m/>
    <m/>
    <m/>
    <m/>
    <m/>
    <m/>
    <m/>
    <m/>
    <m/>
    <m/>
    <m/>
    <m/>
    <m/>
    <m/>
    <m/>
  </r>
  <r>
    <x v="381"/>
    <x v="1"/>
    <m/>
    <m/>
    <m/>
    <m/>
    <m/>
    <s v=""/>
    <s v=""/>
    <s v=""/>
    <n v="0"/>
    <m/>
    <m/>
    <m/>
    <m/>
    <m/>
    <n v="0"/>
    <n v="0"/>
    <s v=""/>
    <s v="$0.010 Million and Lower Strategy"/>
    <m/>
    <m/>
    <m/>
    <m/>
    <s v=""/>
    <s v=""/>
    <m/>
    <s v=""/>
    <m/>
    <m/>
    <m/>
    <m/>
    <m/>
    <m/>
    <m/>
    <m/>
    <m/>
    <m/>
    <m/>
    <m/>
    <m/>
    <m/>
    <m/>
  </r>
  <r>
    <x v="382"/>
    <x v="1"/>
    <m/>
    <m/>
    <m/>
    <m/>
    <m/>
    <s v=""/>
    <s v=""/>
    <s v=""/>
    <n v="0"/>
    <m/>
    <m/>
    <m/>
    <m/>
    <m/>
    <n v="0"/>
    <n v="0"/>
    <s v=""/>
    <s v="$0.010 Million and Lower Strategy"/>
    <m/>
    <m/>
    <m/>
    <m/>
    <s v=""/>
    <s v=""/>
    <m/>
    <s v=""/>
    <m/>
    <m/>
    <m/>
    <m/>
    <m/>
    <m/>
    <m/>
    <m/>
    <m/>
    <m/>
    <m/>
    <m/>
    <m/>
    <m/>
    <m/>
  </r>
  <r>
    <x v="383"/>
    <x v="2"/>
    <m/>
    <m/>
    <m/>
    <m/>
    <m/>
    <s v=""/>
    <s v=""/>
    <s v=""/>
    <n v="0"/>
    <m/>
    <m/>
    <m/>
    <m/>
    <m/>
    <n v="0"/>
    <n v="0"/>
    <s v=""/>
    <s v="$0.010 Million and Lower Strategy"/>
    <m/>
    <m/>
    <m/>
    <m/>
    <s v=""/>
    <s v=""/>
    <m/>
    <s v=""/>
    <m/>
    <m/>
    <m/>
    <m/>
    <m/>
    <m/>
    <m/>
    <m/>
    <m/>
    <m/>
    <m/>
    <m/>
    <m/>
    <m/>
    <m/>
  </r>
  <r>
    <x v="384"/>
    <x v="1"/>
    <m/>
    <m/>
    <m/>
    <m/>
    <m/>
    <s v=""/>
    <s v=""/>
    <s v=""/>
    <n v="0"/>
    <m/>
    <m/>
    <m/>
    <m/>
    <m/>
    <n v="0"/>
    <n v="0"/>
    <s v=""/>
    <s v="$0.010 Million and Lower Strategy"/>
    <m/>
    <m/>
    <m/>
    <m/>
    <s v=""/>
    <s v=""/>
    <m/>
    <s v=""/>
    <m/>
    <m/>
    <m/>
    <m/>
    <m/>
    <m/>
    <m/>
    <m/>
    <m/>
    <m/>
    <m/>
    <m/>
    <m/>
    <m/>
    <m/>
  </r>
  <r>
    <x v="385"/>
    <x v="1"/>
    <m/>
    <m/>
    <m/>
    <m/>
    <m/>
    <s v=""/>
    <s v=""/>
    <s v=""/>
    <n v="0"/>
    <m/>
    <m/>
    <m/>
    <m/>
    <m/>
    <n v="0"/>
    <n v="0"/>
    <s v=""/>
    <s v="$0.010 Million and Lower Strategy"/>
    <m/>
    <m/>
    <m/>
    <m/>
    <s v=""/>
    <s v=""/>
    <m/>
    <s v=""/>
    <m/>
    <m/>
    <m/>
    <m/>
    <m/>
    <m/>
    <m/>
    <m/>
    <m/>
    <m/>
    <m/>
    <m/>
    <m/>
    <m/>
    <m/>
  </r>
  <r>
    <x v="386"/>
    <x v="0"/>
    <m/>
    <m/>
    <m/>
    <m/>
    <m/>
    <s v=""/>
    <s v=""/>
    <s v=""/>
    <n v="0"/>
    <m/>
    <m/>
    <m/>
    <m/>
    <m/>
    <n v="0"/>
    <n v="0"/>
    <s v=""/>
    <s v="$0.010 Million and Lower Strategy"/>
    <m/>
    <m/>
    <m/>
    <m/>
    <s v=""/>
    <s v=""/>
    <m/>
    <s v=""/>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84F3010-DE06-47F8-ACC6-457F630D7695}" name="PivotTable3" cacheId="1" applyNumberFormats="0" applyBorderFormats="0" applyFontFormats="0" applyPatternFormats="0" applyAlignmentFormats="0" applyWidthHeightFormats="1" dataCaption="Values" updatedVersion="8" minRefreshableVersion="3" useAutoFormatting="1" itemPrintTitles="1" createdVersion="8" indent="0" compact="0" compactData="0" gridDropZones="1" multipleFieldFilters="0">
  <location ref="A3:H392" firstHeaderRow="2" firstDataRow="2" firstDataCol="2"/>
  <pivotFields count="43">
    <pivotField axis="axisRow" compact="0" outline="0" showAll="0" sortType="ascending" defaultSubtotal="0">
      <items count="387">
        <item x="0"/>
        <item x="9"/>
        <item x="99"/>
        <item x="100"/>
        <item x="101"/>
        <item x="102"/>
        <item x="103"/>
        <item x="104"/>
        <item x="105"/>
        <item x="106"/>
        <item x="107"/>
        <item x="108"/>
        <item x="10"/>
        <item x="109"/>
        <item x="110"/>
        <item x="111"/>
        <item x="112"/>
        <item x="113"/>
        <item x="114"/>
        <item x="115"/>
        <item x="116"/>
        <item x="117"/>
        <item x="118"/>
        <item x="11"/>
        <item x="119"/>
        <item x="120"/>
        <item x="121"/>
        <item x="122"/>
        <item x="123"/>
        <item x="124"/>
        <item x="125"/>
        <item x="126"/>
        <item x="127"/>
        <item x="128"/>
        <item x="12"/>
        <item x="129"/>
        <item x="130"/>
        <item x="131"/>
        <item x="132"/>
        <item x="133"/>
        <item x="134"/>
        <item x="135"/>
        <item x="136"/>
        <item x="137"/>
        <item x="138"/>
        <item x="13"/>
        <item x="139"/>
        <item x="140"/>
        <item x="141"/>
        <item x="142"/>
        <item x="143"/>
        <item x="144"/>
        <item x="145"/>
        <item x="146"/>
        <item x="147"/>
        <item x="148"/>
        <item x="14"/>
        <item x="149"/>
        <item x="150"/>
        <item x="151"/>
        <item x="152"/>
        <item x="153"/>
        <item x="154"/>
        <item x="155"/>
        <item x="156"/>
        <item x="157"/>
        <item x="158"/>
        <item x="15"/>
        <item x="159"/>
        <item x="160"/>
        <item x="161"/>
        <item x="162"/>
        <item x="163"/>
        <item x="164"/>
        <item x="165"/>
        <item x="166"/>
        <item x="167"/>
        <item x="168"/>
        <item x="16"/>
        <item x="169"/>
        <item x="170"/>
        <item x="171"/>
        <item x="172"/>
        <item x="173"/>
        <item x="174"/>
        <item x="175"/>
        <item x="176"/>
        <item x="177"/>
        <item x="178"/>
        <item x="17"/>
        <item x="179"/>
        <item x="180"/>
        <item x="181"/>
        <item x="182"/>
        <item x="183"/>
        <item x="184"/>
        <item x="185"/>
        <item x="186"/>
        <item x="187"/>
        <item x="188"/>
        <item x="18"/>
        <item x="189"/>
        <item x="190"/>
        <item x="191"/>
        <item x="192"/>
        <item x="193"/>
        <item x="194"/>
        <item x="195"/>
        <item x="196"/>
        <item x="197"/>
        <item x="198"/>
        <item x="1"/>
        <item x="19"/>
        <item x="199"/>
        <item x="200"/>
        <item x="201"/>
        <item x="202"/>
        <item x="203"/>
        <item x="204"/>
        <item x="205"/>
        <item x="206"/>
        <item x="207"/>
        <item x="208"/>
        <item x="20"/>
        <item x="209"/>
        <item x="210"/>
        <item x="211"/>
        <item x="212"/>
        <item x="213"/>
        <item x="214"/>
        <item x="215"/>
        <item x="216"/>
        <item x="217"/>
        <item x="218"/>
        <item x="21"/>
        <item x="219"/>
        <item x="220"/>
        <item x="221"/>
        <item x="222"/>
        <item x="223"/>
        <item x="224"/>
        <item x="225"/>
        <item x="226"/>
        <item x="227"/>
        <item x="228"/>
        <item x="22"/>
        <item x="229"/>
        <item x="230"/>
        <item x="231"/>
        <item x="232"/>
        <item x="233"/>
        <item x="234"/>
        <item x="235"/>
        <item x="236"/>
        <item x="237"/>
        <item x="238"/>
        <item x="23"/>
        <item x="239"/>
        <item x="240"/>
        <item x="241"/>
        <item x="242"/>
        <item x="243"/>
        <item x="244"/>
        <item x="245"/>
        <item x="246"/>
        <item x="247"/>
        <item x="248"/>
        <item x="24"/>
        <item x="249"/>
        <item x="250"/>
        <item x="251"/>
        <item x="252"/>
        <item x="253"/>
        <item x="254"/>
        <item x="255"/>
        <item x="256"/>
        <item x="257"/>
        <item x="258"/>
        <item x="25"/>
        <item x="259"/>
        <item x="260"/>
        <item x="261"/>
        <item x="262"/>
        <item x="263"/>
        <item x="264"/>
        <item x="265"/>
        <item x="266"/>
        <item x="267"/>
        <item x="268"/>
        <item x="26"/>
        <item x="269"/>
        <item x="270"/>
        <item x="271"/>
        <item x="272"/>
        <item x="273"/>
        <item x="274"/>
        <item x="275"/>
        <item x="276"/>
        <item x="277"/>
        <item x="278"/>
        <item x="27"/>
        <item x="279"/>
        <item x="280"/>
        <item x="281"/>
        <item x="282"/>
        <item x="283"/>
        <item x="284"/>
        <item x="285"/>
        <item x="286"/>
        <item x="287"/>
        <item x="288"/>
        <item x="28"/>
        <item x="289"/>
        <item x="290"/>
        <item x="291"/>
        <item x="292"/>
        <item x="293"/>
        <item x="294"/>
        <item x="295"/>
        <item x="296"/>
        <item x="297"/>
        <item x="298"/>
        <item x="2"/>
        <item x="29"/>
        <item x="299"/>
        <item x="300"/>
        <item x="301"/>
        <item x="302"/>
        <item x="303"/>
        <item x="304"/>
        <item x="305"/>
        <item x="306"/>
        <item x="307"/>
        <item x="308"/>
        <item x="30"/>
        <item x="309"/>
        <item x="310"/>
        <item x="311"/>
        <item x="312"/>
        <item x="313"/>
        <item x="314"/>
        <item x="315"/>
        <item x="316"/>
        <item x="317"/>
        <item x="318"/>
        <item x="31"/>
        <item x="319"/>
        <item x="320"/>
        <item x="321"/>
        <item x="322"/>
        <item x="323"/>
        <item x="324"/>
        <item x="325"/>
        <item x="326"/>
        <item x="327"/>
        <item x="328"/>
        <item x="32"/>
        <item x="329"/>
        <item x="330"/>
        <item x="331"/>
        <item x="332"/>
        <item x="333"/>
        <item x="334"/>
        <item x="335"/>
        <item x="336"/>
        <item x="337"/>
        <item x="338"/>
        <item x="33"/>
        <item x="339"/>
        <item x="340"/>
        <item x="341"/>
        <item x="342"/>
        <item x="343"/>
        <item x="344"/>
        <item x="345"/>
        <item x="346"/>
        <item x="347"/>
        <item x="348"/>
        <item x="34"/>
        <item x="349"/>
        <item x="350"/>
        <item x="351"/>
        <item x="352"/>
        <item x="353"/>
        <item x="354"/>
        <item x="355"/>
        <item x="356"/>
        <item x="357"/>
        <item x="358"/>
        <item x="35"/>
        <item x="359"/>
        <item x="360"/>
        <item x="361"/>
        <item x="362"/>
        <item x="363"/>
        <item x="364"/>
        <item x="365"/>
        <item x="366"/>
        <item x="367"/>
        <item x="368"/>
        <item x="36"/>
        <item x="369"/>
        <item x="370"/>
        <item x="371"/>
        <item x="372"/>
        <item x="373"/>
        <item x="374"/>
        <item x="375"/>
        <item x="376"/>
        <item x="377"/>
        <item x="378"/>
        <item x="37"/>
        <item x="379"/>
        <item x="380"/>
        <item x="381"/>
        <item x="382"/>
        <item x="383"/>
        <item x="384"/>
        <item x="385"/>
        <item x="386"/>
        <item x="38"/>
        <item x="3"/>
        <item x="39"/>
        <item x="40"/>
        <item x="41"/>
        <item x="42"/>
        <item x="43"/>
        <item x="44"/>
        <item x="45"/>
        <item x="46"/>
        <item x="47"/>
        <item x="48"/>
        <item x="4"/>
        <item x="49"/>
        <item x="50"/>
        <item x="51"/>
        <item x="52"/>
        <item x="53"/>
        <item x="54"/>
        <item x="55"/>
        <item x="56"/>
        <item x="57"/>
        <item x="58"/>
        <item x="5"/>
        <item x="59"/>
        <item x="60"/>
        <item x="61"/>
        <item x="62"/>
        <item x="63"/>
        <item x="64"/>
        <item x="65"/>
        <item x="66"/>
        <item x="67"/>
        <item x="68"/>
        <item x="6"/>
        <item x="69"/>
        <item x="70"/>
        <item x="71"/>
        <item x="72"/>
        <item x="73"/>
        <item x="74"/>
        <item x="75"/>
        <item x="76"/>
        <item x="77"/>
        <item x="78"/>
        <item x="7"/>
        <item x="79"/>
        <item x="80"/>
        <item x="81"/>
        <item x="82"/>
        <item x="83"/>
        <item x="84"/>
        <item x="85"/>
        <item x="86"/>
        <item x="87"/>
        <item x="88"/>
        <item x="8"/>
        <item x="89"/>
        <item x="90"/>
        <item x="91"/>
        <item x="92"/>
        <item x="93"/>
        <item x="94"/>
        <item x="95"/>
        <item x="96"/>
        <item x="97"/>
        <item x="98"/>
      </items>
    </pivotField>
    <pivotField axis="axisRow" compact="0" outline="0" showAll="0" defaultSubtotal="0">
      <items count="4">
        <item m="1" x="3"/>
        <item x="0"/>
        <item x="1"/>
        <item x="2"/>
      </items>
    </pivotField>
    <pivotField compact="0" numFmtId="164" outline="0" showAll="0"/>
    <pivotField compact="0" numFmtId="164" outline="0" showAll="0"/>
    <pivotField compact="0" numFmtId="164" outline="0" showAll="0"/>
    <pivotField compact="0" numFmtId="164" outline="0" showAll="0"/>
    <pivotField compact="0" numFmtId="164" outline="0" showAll="0"/>
    <pivotField compact="0" numFmtId="10" outline="0" showAll="0"/>
    <pivotField compact="0" numFmtId="165" outline="0" showAll="0"/>
    <pivotField compact="0" numFmtId="165" outline="0" showAll="0"/>
    <pivotField compact="0" numFmtId="165" outline="0" showAll="0"/>
    <pivotField compact="0" outline="0" showAll="0"/>
    <pivotField compact="0" outline="0" showAll="0"/>
    <pivotField compact="0" outline="0" showAll="0"/>
    <pivotField compact="0" outline="0" showAll="0"/>
    <pivotField compact="0" outline="0" showAll="0"/>
    <pivotField compact="0" numFmtId="165"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2">
    <field x="0"/>
    <field x="1"/>
  </rowFields>
  <rowItems count="388">
    <i>
      <x/>
      <x v="1"/>
    </i>
    <i>
      <x v="1"/>
      <x v="2"/>
    </i>
    <i>
      <x v="2"/>
      <x v="2"/>
    </i>
    <i>
      <x v="3"/>
      <x v="3"/>
    </i>
    <i>
      <x v="4"/>
      <x v="1"/>
    </i>
    <i>
      <x v="5"/>
      <x v="2"/>
    </i>
    <i>
      <x v="6"/>
      <x v="1"/>
    </i>
    <i>
      <x v="7"/>
      <x v="1"/>
    </i>
    <i>
      <x v="8"/>
      <x v="3"/>
    </i>
    <i>
      <x v="9"/>
      <x v="2"/>
    </i>
    <i>
      <x v="10"/>
      <x v="3"/>
    </i>
    <i>
      <x v="11"/>
      <x v="1"/>
    </i>
    <i>
      <x v="12"/>
      <x v="3"/>
    </i>
    <i>
      <x v="13"/>
      <x v="2"/>
    </i>
    <i>
      <x v="14"/>
      <x v="2"/>
    </i>
    <i>
      <x v="15"/>
      <x v="3"/>
    </i>
    <i>
      <x v="16"/>
      <x v="3"/>
    </i>
    <i>
      <x v="17"/>
      <x v="1"/>
    </i>
    <i>
      <x v="18"/>
      <x v="2"/>
    </i>
    <i>
      <x v="19"/>
      <x v="2"/>
    </i>
    <i>
      <x v="20"/>
      <x v="2"/>
    </i>
    <i>
      <x v="21"/>
      <x v="1"/>
    </i>
    <i>
      <x v="22"/>
      <x v="1"/>
    </i>
    <i>
      <x v="23"/>
      <x v="1"/>
    </i>
    <i>
      <x v="24"/>
      <x v="2"/>
    </i>
    <i>
      <x v="25"/>
      <x v="1"/>
    </i>
    <i>
      <x v="26"/>
      <x v="2"/>
    </i>
    <i>
      <x v="27"/>
      <x v="3"/>
    </i>
    <i>
      <x v="28"/>
      <x v="2"/>
    </i>
    <i>
      <x v="29"/>
      <x v="3"/>
    </i>
    <i>
      <x v="30"/>
      <x v="1"/>
    </i>
    <i>
      <x v="31"/>
      <x v="1"/>
    </i>
    <i>
      <x v="32"/>
      <x v="1"/>
    </i>
    <i>
      <x v="33"/>
      <x v="2"/>
    </i>
    <i>
      <x v="34"/>
      <x v="3"/>
    </i>
    <i>
      <x v="35"/>
      <x v="2"/>
    </i>
    <i>
      <x v="36"/>
      <x v="2"/>
    </i>
    <i>
      <x v="37"/>
      <x v="2"/>
    </i>
    <i>
      <x v="38"/>
      <x v="2"/>
    </i>
    <i>
      <x v="39"/>
      <x v="1"/>
    </i>
    <i>
      <x v="40"/>
      <x v="2"/>
    </i>
    <i>
      <x v="41"/>
      <x v="1"/>
    </i>
    <i>
      <x v="42"/>
      <x v="2"/>
    </i>
    <i>
      <x v="43"/>
      <x v="1"/>
    </i>
    <i>
      <x v="44"/>
      <x v="1"/>
    </i>
    <i>
      <x v="45"/>
      <x v="3"/>
    </i>
    <i>
      <x v="46"/>
      <x v="2"/>
    </i>
    <i>
      <x v="47"/>
      <x v="1"/>
    </i>
    <i>
      <x v="48"/>
      <x v="2"/>
    </i>
    <i>
      <x v="49"/>
      <x v="1"/>
    </i>
    <i>
      <x v="50"/>
      <x v="3"/>
    </i>
    <i>
      <x v="51"/>
      <x v="3"/>
    </i>
    <i>
      <x v="52"/>
      <x v="3"/>
    </i>
    <i>
      <x v="53"/>
      <x v="3"/>
    </i>
    <i>
      <x v="54"/>
      <x v="2"/>
    </i>
    <i>
      <x v="55"/>
      <x v="1"/>
    </i>
    <i>
      <x v="56"/>
      <x v="2"/>
    </i>
    <i>
      <x v="57"/>
      <x v="2"/>
    </i>
    <i>
      <x v="58"/>
      <x v="2"/>
    </i>
    <i>
      <x v="59"/>
      <x v="3"/>
    </i>
    <i>
      <x v="60"/>
      <x v="3"/>
    </i>
    <i>
      <x v="61"/>
      <x v="3"/>
    </i>
    <i>
      <x v="62"/>
      <x v="1"/>
    </i>
    <i>
      <x v="63"/>
      <x v="2"/>
    </i>
    <i>
      <x v="64"/>
      <x v="3"/>
    </i>
    <i>
      <x v="65"/>
      <x v="1"/>
    </i>
    <i>
      <x v="66"/>
      <x v="3"/>
    </i>
    <i>
      <x v="67"/>
      <x v="2"/>
    </i>
    <i>
      <x v="68"/>
      <x v="1"/>
    </i>
    <i>
      <x v="69"/>
      <x v="1"/>
    </i>
    <i>
      <x v="70"/>
      <x v="2"/>
    </i>
    <i>
      <x v="71"/>
      <x v="2"/>
    </i>
    <i>
      <x v="72"/>
      <x v="2"/>
    </i>
    <i>
      <x v="73"/>
      <x v="1"/>
    </i>
    <i>
      <x v="74"/>
      <x v="1"/>
    </i>
    <i>
      <x v="75"/>
      <x v="2"/>
    </i>
    <i>
      <x v="76"/>
      <x v="2"/>
    </i>
    <i>
      <x v="77"/>
      <x v="1"/>
    </i>
    <i>
      <x v="78"/>
      <x v="2"/>
    </i>
    <i>
      <x v="79"/>
      <x v="3"/>
    </i>
    <i>
      <x v="80"/>
      <x v="3"/>
    </i>
    <i>
      <x v="81"/>
      <x v="2"/>
    </i>
    <i>
      <x v="82"/>
      <x v="2"/>
    </i>
    <i>
      <x v="83"/>
      <x v="1"/>
    </i>
    <i>
      <x v="84"/>
      <x v="1"/>
    </i>
    <i>
      <x v="85"/>
      <x v="3"/>
    </i>
    <i>
      <x v="86"/>
      <x v="2"/>
    </i>
    <i>
      <x v="87"/>
      <x v="2"/>
    </i>
    <i>
      <x v="88"/>
      <x v="2"/>
    </i>
    <i>
      <x v="89"/>
      <x v="2"/>
    </i>
    <i>
      <x v="90"/>
      <x v="2"/>
    </i>
    <i>
      <x v="91"/>
      <x v="3"/>
    </i>
    <i>
      <x v="92"/>
      <x v="2"/>
    </i>
    <i>
      <x v="93"/>
      <x v="3"/>
    </i>
    <i>
      <x v="94"/>
      <x v="1"/>
    </i>
    <i>
      <x v="95"/>
      <x v="2"/>
    </i>
    <i>
      <x v="96"/>
      <x v="2"/>
    </i>
    <i>
      <x v="97"/>
      <x v="3"/>
    </i>
    <i>
      <x v="98"/>
      <x v="1"/>
    </i>
    <i>
      <x v="99"/>
      <x v="1"/>
    </i>
    <i>
      <x v="100"/>
      <x v="1"/>
    </i>
    <i>
      <x v="101"/>
      <x v="1"/>
    </i>
    <i>
      <x v="102"/>
      <x v="1"/>
    </i>
    <i>
      <x v="103"/>
      <x v="1"/>
    </i>
    <i>
      <x v="104"/>
      <x v="3"/>
    </i>
    <i>
      <x v="105"/>
      <x v="3"/>
    </i>
    <i>
      <x v="106"/>
      <x v="2"/>
    </i>
    <i>
      <x v="107"/>
      <x v="3"/>
    </i>
    <i>
      <x v="108"/>
      <x v="3"/>
    </i>
    <i>
      <x v="109"/>
      <x v="1"/>
    </i>
    <i>
      <x v="110"/>
      <x v="1"/>
    </i>
    <i>
      <x v="111"/>
      <x v="1"/>
    </i>
    <i>
      <x v="112"/>
      <x v="1"/>
    </i>
    <i>
      <x v="113"/>
      <x v="1"/>
    </i>
    <i>
      <x v="114"/>
      <x v="1"/>
    </i>
    <i>
      <x v="115"/>
      <x v="2"/>
    </i>
    <i>
      <x v="116"/>
      <x v="3"/>
    </i>
    <i>
      <x v="117"/>
      <x v="2"/>
    </i>
    <i>
      <x v="118"/>
      <x v="1"/>
    </i>
    <i>
      <x v="119"/>
      <x v="1"/>
    </i>
    <i>
      <x v="120"/>
      <x v="3"/>
    </i>
    <i>
      <x v="121"/>
      <x v="2"/>
    </i>
    <i>
      <x v="122"/>
      <x v="2"/>
    </i>
    <i>
      <x v="123"/>
      <x v="2"/>
    </i>
    <i>
      <x v="124"/>
      <x v="3"/>
    </i>
    <i>
      <x v="125"/>
      <x v="2"/>
    </i>
    <i>
      <x v="126"/>
      <x v="2"/>
    </i>
    <i>
      <x v="127"/>
      <x v="1"/>
    </i>
    <i>
      <x v="128"/>
      <x v="3"/>
    </i>
    <i>
      <x v="129"/>
      <x v="1"/>
    </i>
    <i>
      <x v="130"/>
      <x v="3"/>
    </i>
    <i>
      <x v="131"/>
      <x v="2"/>
    </i>
    <i>
      <x v="132"/>
      <x v="3"/>
    </i>
    <i>
      <x v="133"/>
      <x v="1"/>
    </i>
    <i>
      <x v="134"/>
      <x v="2"/>
    </i>
    <i>
      <x v="135"/>
      <x v="3"/>
    </i>
    <i>
      <x v="136"/>
      <x v="3"/>
    </i>
    <i>
      <x v="137"/>
      <x v="2"/>
    </i>
    <i>
      <x v="138"/>
      <x v="3"/>
    </i>
    <i>
      <x v="139"/>
      <x v="2"/>
    </i>
    <i>
      <x v="140"/>
      <x v="2"/>
    </i>
    <i>
      <x v="141"/>
      <x v="3"/>
    </i>
    <i>
      <x v="142"/>
      <x v="3"/>
    </i>
    <i>
      <x v="143"/>
      <x v="3"/>
    </i>
    <i>
      <x v="144"/>
      <x v="1"/>
    </i>
    <i>
      <x v="145"/>
      <x v="1"/>
    </i>
    <i>
      <x v="146"/>
      <x v="3"/>
    </i>
    <i>
      <x v="147"/>
      <x v="2"/>
    </i>
    <i>
      <x v="148"/>
      <x v="3"/>
    </i>
    <i>
      <x v="149"/>
      <x v="1"/>
    </i>
    <i>
      <x v="150"/>
      <x v="1"/>
    </i>
    <i>
      <x v="151"/>
      <x v="2"/>
    </i>
    <i>
      <x v="152"/>
      <x v="3"/>
    </i>
    <i>
      <x v="153"/>
      <x v="3"/>
    </i>
    <i>
      <x v="154"/>
      <x v="2"/>
    </i>
    <i>
      <x v="155"/>
      <x v="2"/>
    </i>
    <i>
      <x v="156"/>
      <x v="3"/>
    </i>
    <i>
      <x v="157"/>
      <x v="2"/>
    </i>
    <i>
      <x v="158"/>
      <x v="2"/>
    </i>
    <i>
      <x v="159"/>
      <x v="2"/>
    </i>
    <i>
      <x v="160"/>
      <x v="2"/>
    </i>
    <i>
      <x v="161"/>
      <x v="3"/>
    </i>
    <i>
      <x v="162"/>
      <x v="1"/>
    </i>
    <i>
      <x v="163"/>
      <x v="1"/>
    </i>
    <i>
      <x v="164"/>
      <x v="3"/>
    </i>
    <i>
      <x v="165"/>
      <x v="3"/>
    </i>
    <i>
      <x v="166"/>
      <x v="2"/>
    </i>
    <i>
      <x v="167"/>
      <x v="2"/>
    </i>
    <i>
      <x v="168"/>
      <x v="2"/>
    </i>
    <i>
      <x v="169"/>
      <x v="1"/>
    </i>
    <i>
      <x v="170"/>
      <x v="1"/>
    </i>
    <i>
      <x v="171"/>
      <x v="1"/>
    </i>
    <i>
      <x v="172"/>
      <x v="2"/>
    </i>
    <i>
      <x v="173"/>
      <x v="2"/>
    </i>
    <i>
      <x v="174"/>
      <x v="1"/>
    </i>
    <i>
      <x v="175"/>
      <x v="1"/>
    </i>
    <i>
      <x v="176"/>
      <x v="3"/>
    </i>
    <i>
      <x v="177"/>
      <x v="1"/>
    </i>
    <i>
      <x v="178"/>
      <x v="1"/>
    </i>
    <i>
      <x v="179"/>
      <x v="3"/>
    </i>
    <i>
      <x v="180"/>
      <x v="3"/>
    </i>
    <i>
      <x v="181"/>
      <x v="2"/>
    </i>
    <i>
      <x v="182"/>
      <x v="3"/>
    </i>
    <i>
      <x v="183"/>
      <x v="3"/>
    </i>
    <i>
      <x v="184"/>
      <x v="3"/>
    </i>
    <i>
      <x v="185"/>
      <x v="3"/>
    </i>
    <i>
      <x v="186"/>
      <x v="3"/>
    </i>
    <i>
      <x v="187"/>
      <x v="3"/>
    </i>
    <i>
      <x v="188"/>
      <x v="3"/>
    </i>
    <i>
      <x v="189"/>
      <x v="2"/>
    </i>
    <i>
      <x v="190"/>
      <x v="3"/>
    </i>
    <i>
      <x v="191"/>
      <x v="3"/>
    </i>
    <i>
      <x v="192"/>
      <x v="1"/>
    </i>
    <i>
      <x v="193"/>
      <x v="3"/>
    </i>
    <i>
      <x v="194"/>
      <x v="1"/>
    </i>
    <i>
      <x v="195"/>
      <x v="1"/>
    </i>
    <i>
      <x v="196"/>
      <x v="2"/>
    </i>
    <i>
      <x v="197"/>
      <x v="3"/>
    </i>
    <i>
      <x v="198"/>
      <x v="2"/>
    </i>
    <i>
      <x v="199"/>
      <x v="3"/>
    </i>
    <i>
      <x v="200"/>
      <x v="2"/>
    </i>
    <i>
      <x v="201"/>
      <x v="1"/>
    </i>
    <i>
      <x v="202"/>
      <x v="2"/>
    </i>
    <i>
      <x v="203"/>
      <x v="2"/>
    </i>
    <i>
      <x v="204"/>
      <x v="3"/>
    </i>
    <i>
      <x v="205"/>
      <x v="1"/>
    </i>
    <i>
      <x v="206"/>
      <x v="1"/>
    </i>
    <i>
      <x v="207"/>
      <x v="2"/>
    </i>
    <i>
      <x v="208"/>
      <x v="2"/>
    </i>
    <i>
      <x v="209"/>
      <x v="2"/>
    </i>
    <i>
      <x v="210"/>
      <x v="3"/>
    </i>
    <i>
      <x v="211"/>
      <x v="2"/>
    </i>
    <i>
      <x v="212"/>
      <x v="2"/>
    </i>
    <i>
      <x v="213"/>
      <x v="1"/>
    </i>
    <i>
      <x v="214"/>
      <x v="2"/>
    </i>
    <i>
      <x v="215"/>
      <x v="2"/>
    </i>
    <i>
      <x v="216"/>
      <x v="3"/>
    </i>
    <i>
      <x v="217"/>
      <x v="1"/>
    </i>
    <i>
      <x v="218"/>
      <x v="2"/>
    </i>
    <i>
      <x v="219"/>
      <x v="2"/>
    </i>
    <i>
      <x v="220"/>
      <x v="2"/>
    </i>
    <i>
      <x v="221"/>
      <x v="1"/>
    </i>
    <i>
      <x v="222"/>
      <x v="2"/>
    </i>
    <i>
      <x v="223"/>
      <x v="2"/>
    </i>
    <i>
      <x v="224"/>
      <x v="2"/>
    </i>
    <i>
      <x v="225"/>
      <x v="2"/>
    </i>
    <i>
      <x v="226"/>
      <x v="1"/>
    </i>
    <i>
      <x v="227"/>
      <x v="1"/>
    </i>
    <i>
      <x v="228"/>
      <x v="1"/>
    </i>
    <i>
      <x v="229"/>
      <x v="2"/>
    </i>
    <i>
      <x v="230"/>
      <x v="3"/>
    </i>
    <i>
      <x v="231"/>
      <x v="2"/>
    </i>
    <i>
      <x v="232"/>
      <x v="2"/>
    </i>
    <i>
      <x v="233"/>
      <x v="1"/>
    </i>
    <i>
      <x v="234"/>
      <x v="2"/>
    </i>
    <i>
      <x v="235"/>
      <x v="2"/>
    </i>
    <i>
      <x v="236"/>
      <x v="2"/>
    </i>
    <i>
      <x v="237"/>
      <x v="3"/>
    </i>
    <i>
      <x v="238"/>
      <x v="1"/>
    </i>
    <i>
      <x v="239"/>
      <x v="1"/>
    </i>
    <i>
      <x v="240"/>
      <x v="2"/>
    </i>
    <i>
      <x v="241"/>
      <x v="2"/>
    </i>
    <i>
      <x v="242"/>
      <x v="1"/>
    </i>
    <i>
      <x v="243"/>
      <x v="3"/>
    </i>
    <i>
      <x v="244"/>
      <x v="1"/>
    </i>
    <i>
      <x v="245"/>
      <x v="2"/>
    </i>
    <i>
      <x v="246"/>
      <x v="3"/>
    </i>
    <i>
      <x v="247"/>
      <x v="3"/>
    </i>
    <i>
      <x v="248"/>
      <x v="1"/>
    </i>
    <i>
      <x v="249"/>
      <x v="1"/>
    </i>
    <i>
      <x v="250"/>
      <x v="2"/>
    </i>
    <i>
      <x v="251"/>
      <x v="2"/>
    </i>
    <i>
      <x v="252"/>
      <x v="2"/>
    </i>
    <i>
      <x v="253"/>
      <x v="2"/>
    </i>
    <i>
      <x v="254"/>
      <x v="2"/>
    </i>
    <i>
      <x v="255"/>
      <x v="3"/>
    </i>
    <i>
      <x v="256"/>
      <x v="1"/>
    </i>
    <i>
      <x v="257"/>
      <x v="3"/>
    </i>
    <i>
      <x v="258"/>
      <x v="2"/>
    </i>
    <i>
      <x v="259"/>
      <x v="2"/>
    </i>
    <i>
      <x v="260"/>
      <x v="2"/>
    </i>
    <i>
      <x v="261"/>
      <x v="3"/>
    </i>
    <i>
      <x v="262"/>
      <x v="3"/>
    </i>
    <i>
      <x v="263"/>
      <x v="1"/>
    </i>
    <i>
      <x v="264"/>
      <x v="2"/>
    </i>
    <i>
      <x v="265"/>
      <x v="3"/>
    </i>
    <i>
      <x v="266"/>
      <x v="3"/>
    </i>
    <i>
      <x v="267"/>
      <x v="1"/>
    </i>
    <i>
      <x v="268"/>
      <x v="2"/>
    </i>
    <i>
      <x v="269"/>
      <x v="1"/>
    </i>
    <i>
      <x v="270"/>
      <x v="2"/>
    </i>
    <i>
      <x v="271"/>
      <x v="2"/>
    </i>
    <i>
      <x v="272"/>
      <x v="2"/>
    </i>
    <i>
      <x v="273"/>
      <x v="3"/>
    </i>
    <i>
      <x v="274"/>
      <x v="2"/>
    </i>
    <i>
      <x v="275"/>
      <x v="1"/>
    </i>
    <i>
      <x v="276"/>
      <x v="2"/>
    </i>
    <i>
      <x v="277"/>
      <x v="1"/>
    </i>
    <i>
      <x v="278"/>
      <x v="2"/>
    </i>
    <i>
      <x v="279"/>
      <x v="3"/>
    </i>
    <i>
      <x v="280"/>
      <x v="2"/>
    </i>
    <i>
      <x v="281"/>
      <x v="3"/>
    </i>
    <i>
      <x v="282"/>
      <x v="2"/>
    </i>
    <i>
      <x v="283"/>
      <x v="2"/>
    </i>
    <i>
      <x v="284"/>
      <x v="3"/>
    </i>
    <i>
      <x v="285"/>
      <x v="2"/>
    </i>
    <i>
      <x v="286"/>
      <x v="2"/>
    </i>
    <i>
      <x v="287"/>
      <x v="3"/>
    </i>
    <i>
      <x v="288"/>
      <x v="3"/>
    </i>
    <i>
      <x v="289"/>
      <x v="1"/>
    </i>
    <i>
      <x v="290"/>
      <x v="2"/>
    </i>
    <i>
      <x v="291"/>
      <x v="3"/>
    </i>
    <i>
      <x v="292"/>
      <x v="2"/>
    </i>
    <i>
      <x v="293"/>
      <x v="2"/>
    </i>
    <i>
      <x v="294"/>
      <x v="2"/>
    </i>
    <i>
      <x v="295"/>
      <x v="3"/>
    </i>
    <i>
      <x v="296"/>
      <x v="1"/>
    </i>
    <i>
      <x v="297"/>
      <x v="2"/>
    </i>
    <i>
      <x v="298"/>
      <x v="1"/>
    </i>
    <i>
      <x v="299"/>
      <x v="3"/>
    </i>
    <i>
      <x v="300"/>
      <x v="2"/>
    </i>
    <i>
      <x v="301"/>
      <x v="1"/>
    </i>
    <i>
      <x v="302"/>
      <x v="1"/>
    </i>
    <i>
      <x v="303"/>
      <x v="1"/>
    </i>
    <i>
      <x v="304"/>
      <x v="2"/>
    </i>
    <i>
      <x v="305"/>
      <x v="1"/>
    </i>
    <i>
      <x v="306"/>
      <x v="1"/>
    </i>
    <i>
      <x v="307"/>
      <x v="1"/>
    </i>
    <i>
      <x v="308"/>
      <x v="1"/>
    </i>
    <i>
      <x v="309"/>
      <x v="1"/>
    </i>
    <i>
      <x v="310"/>
      <x v="2"/>
    </i>
    <i>
      <x v="311"/>
      <x v="3"/>
    </i>
    <i>
      <x v="312"/>
      <x v="1"/>
    </i>
    <i>
      <x v="313"/>
      <x v="2"/>
    </i>
    <i>
      <x v="314"/>
      <x v="2"/>
    </i>
    <i>
      <x v="315"/>
      <x v="2"/>
    </i>
    <i>
      <x v="316"/>
      <x v="3"/>
    </i>
    <i>
      <x v="317"/>
      <x v="2"/>
    </i>
    <i>
      <x v="318"/>
      <x v="2"/>
    </i>
    <i>
      <x v="319"/>
      <x v="1"/>
    </i>
    <i>
      <x v="320"/>
      <x v="2"/>
    </i>
    <i>
      <x v="321"/>
      <x v="2"/>
    </i>
    <i>
      <x v="322"/>
      <x v="3"/>
    </i>
    <i>
      <x v="323"/>
      <x v="3"/>
    </i>
    <i>
      <x v="324"/>
      <x v="1"/>
    </i>
    <i>
      <x v="325"/>
      <x v="2"/>
    </i>
    <i>
      <x v="326"/>
      <x v="2"/>
    </i>
    <i>
      <x v="327"/>
      <x v="2"/>
    </i>
    <i>
      <x v="328"/>
      <x v="2"/>
    </i>
    <i>
      <x v="329"/>
      <x v="2"/>
    </i>
    <i>
      <x v="330"/>
      <x v="2"/>
    </i>
    <i>
      <x v="331"/>
      <x v="1"/>
    </i>
    <i>
      <x v="332"/>
      <x v="2"/>
    </i>
    <i>
      <x v="333"/>
      <x v="1"/>
    </i>
    <i>
      <x v="334"/>
      <x v="1"/>
    </i>
    <i>
      <x v="335"/>
      <x v="3"/>
    </i>
    <i>
      <x v="336"/>
      <x v="2"/>
    </i>
    <i>
      <x v="337"/>
      <x v="2"/>
    </i>
    <i>
      <x v="338"/>
      <x v="1"/>
    </i>
    <i>
      <x v="339"/>
      <x v="3"/>
    </i>
    <i>
      <x v="340"/>
      <x v="2"/>
    </i>
    <i>
      <x v="341"/>
      <x v="1"/>
    </i>
    <i>
      <x v="342"/>
      <x v="3"/>
    </i>
    <i>
      <x v="343"/>
      <x v="3"/>
    </i>
    <i>
      <x v="344"/>
      <x v="3"/>
    </i>
    <i>
      <x v="345"/>
      <x v="2"/>
    </i>
    <i>
      <x v="346"/>
      <x v="2"/>
    </i>
    <i>
      <x v="347"/>
      <x v="1"/>
    </i>
    <i>
      <x v="348"/>
      <x v="1"/>
    </i>
    <i>
      <x v="349"/>
      <x v="2"/>
    </i>
    <i>
      <x v="350"/>
      <x v="2"/>
    </i>
    <i>
      <x v="351"/>
      <x v="1"/>
    </i>
    <i>
      <x v="352"/>
      <x v="3"/>
    </i>
    <i>
      <x v="353"/>
      <x v="2"/>
    </i>
    <i>
      <x v="354"/>
      <x v="1"/>
    </i>
    <i>
      <x v="355"/>
      <x v="1"/>
    </i>
    <i>
      <x v="356"/>
      <x v="2"/>
    </i>
    <i>
      <x v="357"/>
      <x v="1"/>
    </i>
    <i>
      <x v="358"/>
      <x v="2"/>
    </i>
    <i>
      <x v="359"/>
      <x v="2"/>
    </i>
    <i>
      <x v="360"/>
      <x v="1"/>
    </i>
    <i>
      <x v="361"/>
      <x v="1"/>
    </i>
    <i>
      <x v="362"/>
      <x v="2"/>
    </i>
    <i>
      <x v="363"/>
      <x v="2"/>
    </i>
    <i>
      <x v="364"/>
      <x v="2"/>
    </i>
    <i>
      <x v="365"/>
      <x v="2"/>
    </i>
    <i>
      <x v="366"/>
      <x v="3"/>
    </i>
    <i>
      <x v="367"/>
      <x v="3"/>
    </i>
    <i>
      <x v="368"/>
      <x v="3"/>
    </i>
    <i>
      <x v="369"/>
      <x v="2"/>
    </i>
    <i>
      <x v="370"/>
      <x v="1"/>
    </i>
    <i>
      <x v="371"/>
      <x v="3"/>
    </i>
    <i>
      <x v="372"/>
      <x v="1"/>
    </i>
    <i>
      <x v="373"/>
      <x v="2"/>
    </i>
    <i>
      <x v="374"/>
      <x v="1"/>
    </i>
    <i>
      <x v="375"/>
      <x v="3"/>
    </i>
    <i>
      <x v="376"/>
      <x v="2"/>
    </i>
    <i>
      <x v="377"/>
      <x v="2"/>
    </i>
    <i>
      <x v="378"/>
      <x v="2"/>
    </i>
    <i>
      <x v="379"/>
      <x v="3"/>
    </i>
    <i>
      <x v="380"/>
      <x v="2"/>
    </i>
    <i>
      <x v="381"/>
      <x v="1"/>
    </i>
    <i>
      <x v="382"/>
      <x v="2"/>
    </i>
    <i>
      <x v="383"/>
      <x v="1"/>
    </i>
    <i>
      <x v="384"/>
      <x v="3"/>
    </i>
    <i>
      <x v="385"/>
      <x v="1"/>
    </i>
    <i>
      <x v="386"/>
      <x v="1"/>
    </i>
    <i t="grand">
      <x/>
    </i>
  </rowItems>
  <colItems count="1">
    <i/>
  </colItems>
  <formats count="2">
    <format dxfId="17">
      <pivotArea outline="0" collapsedLevelsAreSubtotals="1" fieldPosition="0"/>
    </format>
    <format dxfId="16">
      <pivotArea type="topRight" dataOnly="0" labelOnly="1" outline="0" offset="A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1DA121A-15FF-43F1-A682-CF10A7843501}"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1">
  <location ref="A100:A104" firstHeaderRow="1" firstDataRow="1" firstDataCol="1"/>
  <pivotFields count="43">
    <pivotField showAll="0"/>
    <pivotField axis="axisRow" showAll="0">
      <items count="8">
        <item m="1" x="3"/>
        <item m="1" x="4"/>
        <item m="1" x="5"/>
        <item m="1" x="6"/>
        <item x="1"/>
        <item x="2"/>
        <item x="0"/>
        <item t="default"/>
      </items>
    </pivotField>
    <pivotField showAll="0"/>
    <pivotField showAll="0"/>
    <pivotField showAll="0"/>
    <pivotField showAll="0"/>
    <pivotField showAll="0"/>
    <pivotField showAll="0"/>
    <pivotField showAll="0"/>
    <pivotField showAll="0"/>
    <pivotField numFmtId="165" showAll="0"/>
    <pivotField showAll="0"/>
    <pivotField showAll="0"/>
    <pivotField showAll="0"/>
    <pivotField showAll="0"/>
    <pivotField showAll="0"/>
    <pivotField numFmtId="165" showAll="0"/>
    <pivotField numFmtId="165"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
  </rowFields>
  <rowItems count="4">
    <i>
      <x v="4"/>
    </i>
    <i>
      <x v="5"/>
    </i>
    <i>
      <x v="6"/>
    </i>
    <i t="grand">
      <x/>
    </i>
  </rowItems>
  <colItems count="1">
    <i/>
  </colItems>
  <formats count="8">
    <format dxfId="7">
      <pivotArea field="1" type="button" dataOnly="0" labelOnly="1" outline="0" axis="axisRow" fieldPosition="0"/>
    </format>
    <format dxfId="6">
      <pivotArea dataOnly="0" labelOnly="1" outline="0" axis="axisValues" fieldPosition="0"/>
    </format>
    <format dxfId="5">
      <pivotArea type="all" dataOnly="0" outline="0" fieldPosition="0"/>
    </format>
    <format dxfId="4">
      <pivotArea outline="0" collapsedLevelsAreSubtotals="1" fieldPosition="0"/>
    </format>
    <format dxfId="3">
      <pivotArea field="1" type="button" dataOnly="0" labelOnly="1" outline="0" axis="axisRow" fieldPosition="0"/>
    </format>
    <format dxfId="2">
      <pivotArea dataOnly="0" labelOnly="1" fieldPosition="0">
        <references count="1">
          <reference field="1" count="0"/>
        </references>
      </pivotArea>
    </format>
    <format dxfId="1">
      <pivotArea dataOnly="0" labelOnly="1" grandRow="1" outline="0"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76615A8-0107-47E3-9EFB-0434057E62EB}" name="PivotTable1"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2">
  <location ref="A1:B5" firstHeaderRow="1" firstDataRow="1" firstDataCol="1"/>
  <pivotFields count="43">
    <pivotField dataField="1" showAll="0"/>
    <pivotField axis="axisRow" showAll="0">
      <items count="5">
        <item m="1" x="3"/>
        <item x="0"/>
        <item x="1"/>
        <item x="2"/>
        <item t="default"/>
      </items>
    </pivotField>
    <pivotField numFmtId="164" showAll="0"/>
    <pivotField numFmtId="164" showAll="0"/>
    <pivotField numFmtId="164" showAll="0"/>
    <pivotField numFmtId="164" showAll="0"/>
    <pivotField numFmtId="164" showAll="0"/>
    <pivotField numFmtId="10" showAll="0"/>
    <pivotField numFmtId="165" showAll="0"/>
    <pivotField numFmtId="165" showAll="0"/>
    <pivotField numFmtId="165" showAll="0"/>
    <pivotField showAll="0"/>
    <pivotField showAll="0"/>
    <pivotField showAll="0"/>
    <pivotField showAll="0"/>
    <pivotField showAll="0"/>
    <pivotField numFmtId="165" showAll="0"/>
    <pivotField showAll="0"/>
    <pivotField showAll="0"/>
    <pivotField showAll="0"/>
    <pivotField showAll="0"/>
    <pivotField showAll="0"/>
    <pivotField showAll="0"/>
    <pivotField showAll="0"/>
    <pivotField numFmtId="10"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
  </rowFields>
  <rowItems count="4">
    <i>
      <x v="1"/>
    </i>
    <i>
      <x v="2"/>
    </i>
    <i>
      <x v="3"/>
    </i>
    <i t="grand">
      <x/>
    </i>
  </rowItems>
  <colItems count="1">
    <i/>
  </colItems>
  <dataFields count="1">
    <dataField name="Count of Relationship Name" fld="0" subtotal="count" baseField="0" baseItem="0"/>
  </dataFields>
  <formats count="8">
    <format dxfId="15">
      <pivotArea type="all" dataOnly="0" outline="0" fieldPosition="0"/>
    </format>
    <format dxfId="14">
      <pivotArea outline="0" collapsedLevelsAreSubtotals="1" fieldPosition="0"/>
    </format>
    <format dxfId="13">
      <pivotArea field="1" type="button" dataOnly="0" labelOnly="1" outline="0" axis="axisRow" fieldPosition="0"/>
    </format>
    <format dxfId="12">
      <pivotArea dataOnly="0" labelOnly="1" fieldPosition="0">
        <references count="1">
          <reference field="1" count="0"/>
        </references>
      </pivotArea>
    </format>
    <format dxfId="11">
      <pivotArea dataOnly="0" labelOnly="1" grandRow="1" outline="0" fieldPosition="0"/>
    </format>
    <format dxfId="10">
      <pivotArea dataOnly="0" labelOnly="1" outline="0" axis="axisValues" fieldPosition="0"/>
    </format>
    <format dxfId="9">
      <pivotArea field="1" type="button" dataOnly="0" labelOnly="1" outline="0" axis="axisRow" fieldPosition="0"/>
    </format>
    <format dxfId="8">
      <pivotArea dataOnly="0" labelOnly="1" outline="0" axis="axisValues" fieldPosition="0"/>
    </format>
  </formats>
  <chartFormats count="5">
    <chartFormat chart="0" format="0" series="1">
      <pivotArea type="data" outline="0" fieldPosition="0">
        <references count="1">
          <reference field="4294967294" count="1" selected="0">
            <x v="0"/>
          </reference>
        </references>
      </pivotArea>
    </chartFormat>
    <chartFormat chart="0" format="4">
      <pivotArea type="data" outline="0" fieldPosition="0">
        <references count="2">
          <reference field="4294967294" count="1" selected="0">
            <x v="0"/>
          </reference>
          <reference field="1" count="1" selected="0">
            <x v="0"/>
          </reference>
        </references>
      </pivotArea>
    </chartFormat>
    <chartFormat chart="0" format="5">
      <pivotArea type="data" outline="0" fieldPosition="0">
        <references count="2">
          <reference field="4294967294" count="1" selected="0">
            <x v="0"/>
          </reference>
          <reference field="1" count="1" selected="0">
            <x v="1"/>
          </reference>
        </references>
      </pivotArea>
    </chartFormat>
    <chartFormat chart="0" format="6">
      <pivotArea type="data" outline="0" fieldPosition="0">
        <references count="2">
          <reference field="4294967294" count="1" selected="0">
            <x v="0"/>
          </reference>
          <reference field="1" count="1" selected="0">
            <x v="2"/>
          </reference>
        </references>
      </pivotArea>
    </chartFormat>
    <chartFormat chart="0" format="7">
      <pivotArea type="data" outline="0" fieldPosition="0">
        <references count="2">
          <reference field="4294967294" count="1" selected="0">
            <x v="0"/>
          </reference>
          <reference field="1"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E5BA2D7-A72B-4D32-B85B-6C5F7F608249}" name="Intake" displayName="Intake" ref="B13:AQ400" totalsRowShown="0" headerRowDxfId="64" dataDxfId="62" headerRowBorderDxfId="63" tableBorderDxfId="61" totalsRowBorderDxfId="60">
  <autoFilter ref="B13:AQ400" xr:uid="{C5E4BB83-D06E-4ADF-AFAA-1CCB1F790258}"/>
  <sortState xmlns:xlrd2="http://schemas.microsoft.com/office/spreadsheetml/2017/richdata2" ref="B14:AQ400">
    <sortCondition ref="B13:B400"/>
  </sortState>
  <tableColumns count="42">
    <tableColumn id="3" xr3:uid="{AC59AB12-4FED-417B-89DF-92320D91D35A}" name="Relationship Name" dataDxfId="59"/>
    <tableColumn id="26" xr3:uid="{4CE684D7-4B7F-41EF-A5F1-80F0EF37B44E}" name="Client Relationship Manager" dataDxfId="58"/>
    <tableColumn id="5" xr3:uid="{517341D1-9C15-40C4-BF66-DFDC005C555E}" name="Assets Under Management" dataDxfId="57" dataCellStyle="Currency"/>
    <tableColumn id="47" xr3:uid="{D5C60B5B-D5E6-4997-80B4-509C35B6177C}" name="Convert to Advisory" dataDxfId="56" dataCellStyle="Currency"/>
    <tableColumn id="50" xr3:uid="{B49C8A51-2F33-4917-85E1-0B4D2F6A83F0}" name="Full 2022 Year Total Revenue" dataDxfId="55"/>
    <tableColumn id="4" xr3:uid="{37E0E417-C8AD-4557-9BCC-4942EA7ABFD3}" name="T-12 Production" dataDxfId="54" dataCellStyle="Currency"/>
    <tableColumn id="37" xr3:uid="{38D38702-FE16-4188-8443-386F4B5EF5E7}" name="YTD Revenue" dataDxfId="53" dataCellStyle="Currency"/>
    <tableColumn id="7" xr3:uid="{306DF259-BD69-4671-91B7-8740AD366EBB}" name="ROA" dataDxfId="52" dataCellStyle="Percent">
      <calculatedColumnFormula>IFERROR(IF(AND(G14="",D14=""),"",G14/D14),0)</calculatedColumnFormula>
    </tableColumn>
    <tableColumn id="8" xr3:uid="{75D93D74-6D09-4C3C-97FC-8199091999AA}" name="Revenue Score" dataDxfId="51">
      <calculatedColumnFormula>IF(G14="","",PERCENTRANK(Intake[T-12 Production],G14)*10)</calculatedColumnFormula>
    </tableColumn>
    <tableColumn id="24" xr3:uid="{64910B3B-FC64-472F-86ED-FE7B9B821E41}" name="AUM Score" dataDxfId="50">
      <calculatedColumnFormula>IF(D14="","",PERCENTRANK(Intake[Assets Under Management],D14)*10)</calculatedColumnFormula>
    </tableColumn>
    <tableColumn id="10" xr3:uid="{14E9648F-5F79-40B3-9282-558A5133F011}" name="Quantitative Score" dataDxfId="49">
      <calculatedColumnFormula>IFERROR(SUM(Intake[[#This Row],[Revenue Score]:[AUM Score]]),"")</calculatedColumnFormula>
    </tableColumn>
    <tableColumn id="11" xr3:uid="{EB86950B-E446-4448-862A-A6363679E8F8}" name="Referral Potential" dataDxfId="48"/>
    <tableColumn id="13" xr3:uid="{025116B9-0839-4179-8793-55083B3BFC41}" name="Ease of Maintenance " dataDxfId="47"/>
    <tableColumn id="23" xr3:uid="{5544C545-0939-4081-9BEB-FEB6FBBBE10D}" name="Likeability" dataDxfId="46"/>
    <tableColumn id="12" xr3:uid="{CED4515F-F41D-4E36-A1AE-BBB54ED36B75}" name="Assets Held Away" dataDxfId="45"/>
    <tableColumn id="14" xr3:uid="{A616017F-7B5F-491E-B376-AC37C131496A}" name="Savings Potential" dataDxfId="44"/>
    <tableColumn id="15" xr3:uid="{43556EE9-DF29-47E0-9B0A-E5A220AA16A8}" name="Qualitative Score" dataDxfId="43">
      <calculatedColumnFormula>SUM(Intake[[#This Row],[Referral Potential]:[Savings Potential]])</calculatedColumnFormula>
    </tableColumn>
    <tableColumn id="16" xr3:uid="{F390EDDB-7DD3-4838-924F-B1AFB66518FE}" name="Total Score" dataDxfId="42">
      <calculatedColumnFormula>+Intake[[#This Row],[Quantitative Score]]+Intake[[#This Row],[Qualitative Score]]</calculatedColumnFormula>
    </tableColumn>
    <tableColumn id="22" xr3:uid="{BCDD4E3C-69D5-4E0A-952E-8B2B3C1295D2}" name="Investment Philosophy Grouping" dataDxfId="41">
      <calculatedColumnFormula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calculatedColumnFormula>
    </tableColumn>
    <tableColumn id="41" xr3:uid="{7788F19F-F431-48A6-82B5-050A52E126CE}" name="Last Advisory Review" dataDxfId="40"/>
    <tableColumn id="42" xr3:uid="{9E34A3BC-C37B-438A-927E-823D85E0D6F3}" name="Last Advisory Blank" dataDxfId="39"/>
    <tableColumn id="39" xr3:uid="{C537C66B-0114-47FA-97DF-EA4F2ABF7E4F}" name="Investment Decision Blank" dataDxfId="38"/>
    <tableColumn id="25" xr3:uid="{FABCA67A-0676-42A2-A5A1-B465B60A0A95}" name="Next Touch Blank" dataDxfId="37"/>
    <tableColumn id="17" xr3:uid="{835B2E05-76C7-43E7-B00F-E575EB3922EC}" name="Rank" dataDxfId="36">
      <calculatedColumnFormula>IFERROR(IF(S14=0,"",_xlfn.PERCENTRANK.EXC(Intake[Total Score],S14)),)</calculatedColumnFormula>
    </tableColumn>
    <tableColumn id="68" xr3:uid="{01067229-9F60-442F-875B-4113D97BDF5C}" name="MC Segment" dataDxfId="35">
      <calculatedColumnFormula xml:space="preserve">
(IF(Intake[[#This Row],[Rank]]="","",
IF(Intake[[#This Row],[Rank]]&gt;($Z$6+$Z$5+$Z$4),$Y$3,
IF(Intake[[#This Row],[Rank]]&gt;($Z$6+$Z$5),$Y$4,
IF(Intake[[#This Row],[Rank]]&gt;($Z$6),$Y$5,
IF(Intake[[#This Row],[Rank]]&lt;($Z$6),$Y$6,
))))))</calculatedColumnFormula>
    </tableColumn>
    <tableColumn id="29" xr3:uid="{4D719A5C-BAA1-400A-9BAE-8664B641DF7D}" name="Advisory Compliance w/in 2 Months" dataDxfId="34"/>
    <tableColumn id="38" xr3:uid="{C6FDDB4F-9DC4-43FD-AF51-47793345BA0D}" name="Investment Descision w/in 2 Months" dataDxfId="33"/>
    <tableColumn id="21" xr3:uid="{453D1A62-5A96-411D-850E-F642FB483320}" name="Next Touch w/in 2 Months" dataDxfId="32"/>
    <tableColumn id="51" xr3:uid="{A71B2291-BC05-4CDD-8101-F77CF6C98CC7}" name="Ohio National Review" dataDxfId="31"/>
    <tableColumn id="72" xr3:uid="{CBB1913C-8640-4748-BCA1-36F70FEE84FC}" name="Sammons" dataDxfId="30"/>
    <tableColumn id="71" xr3:uid="{15D0622C-82CB-42B5-8C60-B17CAFF04F96}" name="Roth Conversion" dataDxfId="29"/>
    <tableColumn id="80" xr3:uid="{3F7C5B96-2F65-4F86-93E7-124B0CE747D1}" name="Income Needs Exceed Plan Ability" dataDxfId="28"/>
    <tableColumn id="81" xr3:uid="{6DA8A571-508C-40DD-8897-218E93A2F7C9}" name="Gabelli" dataDxfId="27"/>
    <tableColumn id="20" xr3:uid="{68937894-90F6-4D6D-BCA5-06B32A790F39}" name="Gabelli - 2" dataDxfId="26"/>
    <tableColumn id="69" xr3:uid="{B0B20999-4CE2-4D0F-A7D9-1AFB0789BF52}" name="Retention Type" dataDxfId="25"/>
    <tableColumn id="73" xr3:uid="{CB560676-1E01-4AD8-BBAB-8F4A0741A8CD}" name="Retention Notes" dataDxfId="24"/>
    <tableColumn id="6" xr3:uid="{F9247D6B-631A-4A5B-9F92-E3AD25940119}" name="Attrition Type" dataDxfId="23"/>
    <tableColumn id="75" xr3:uid="{9ED351DE-00D0-4539-BDE4-B3F8CA30F184}" name="Teammate 3 - Pass 1" dataDxfId="22"/>
    <tableColumn id="74" xr3:uid="{547F9A64-2173-4AAA-9F71-23F697D8E2FA}" name="Teammate 1 - Pass 1" dataDxfId="21"/>
    <tableColumn id="70" xr3:uid="{2484E1E9-3B8F-4469-A0EE-5A361BA70890}" name="Teammate 2 - Pass 2" dataDxfId="20"/>
    <tableColumn id="53" xr3:uid="{B6BBC8F1-5709-477E-8FD8-60FBB90F0E47}" name="Teammate 2 - Pass 1" dataDxfId="19"/>
    <tableColumn id="62" xr3:uid="{D0E6FB5B-53C6-4983-AC39-2C0B8358F082}" name="Teammate 4 - Pass 1" dataDxfId="18"/>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71" dT="2023-06-16T14:46:00.50" personId="{83C76493-8DC1-49A8-A35E-96EB078B71C9}" id="{640682E7-1869-4394-821E-454D91ADC46C}" done="1">
    <text>This needs to get fixed.  Herb and Christie Caveny are the big household.  Emily Caveny and Terrence Pruitt are the smaller household.  Needs to be broken out</text>
  </threadedComment>
  <threadedComment ref="B158" dT="2023-06-16T14:51:11.30" personId="{83C76493-8DC1-49A8-A35E-96EB078B71C9}" id="{88E56DC4-5535-4FA0-85AA-4FD4AA907380}" done="1">
    <text>Mylene Huynh only has one Allianz contract.  Thanh Huynh is another household by herself.  Then there is Phuong Huynh and Marissa Ho household.  Thanh Huynh has the highest net worth, then Phuong and then Mylene</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4E3CF-133C-484E-8424-EF1C96EB44D3}">
  <sheetPr codeName="Sheet20">
    <tabColor theme="6"/>
  </sheetPr>
  <dimension ref="B1:DJ400"/>
  <sheetViews>
    <sheetView tabSelected="1" zoomScaleNormal="100" workbookViewId="0">
      <pane xSplit="3" ySplit="13" topLeftCell="D14" activePane="bottomRight" state="frozen"/>
      <selection pane="topRight" activeCell="G1" sqref="G1"/>
      <selection pane="bottomLeft" activeCell="A17" sqref="A17"/>
      <selection pane="bottomRight" activeCell="A14" sqref="A14"/>
    </sheetView>
  </sheetViews>
  <sheetFormatPr defaultColWidth="9" defaultRowHeight="14.4" outlineLevelRow="1" x14ac:dyDescent="0.3"/>
  <cols>
    <col min="1" max="1" width="2" style="4" customWidth="1"/>
    <col min="2" max="2" width="40" style="25" bestFit="1" customWidth="1"/>
    <col min="3" max="3" width="13" style="11" customWidth="1"/>
    <col min="4" max="5" width="15" style="4" customWidth="1"/>
    <col min="6" max="6" width="15" customWidth="1"/>
    <col min="7" max="7" width="15" style="4" customWidth="1"/>
    <col min="8" max="8" width="15" customWidth="1"/>
    <col min="9" max="10" width="15" style="4" customWidth="1"/>
    <col min="11" max="11" width="15" customWidth="1"/>
    <col min="12" max="12" width="15" style="26" customWidth="1"/>
    <col min="13" max="13" width="17" style="26" customWidth="1"/>
    <col min="14" max="14" width="17" style="25" customWidth="1"/>
    <col min="15" max="15" width="17" style="26" customWidth="1"/>
    <col min="16" max="16" width="17" style="25" customWidth="1"/>
    <col min="17" max="17" width="17" style="10" customWidth="1"/>
    <col min="18" max="18" width="13" style="25" customWidth="1"/>
    <col min="19" max="19" width="13" style="4" customWidth="1" collapsed="1"/>
    <col min="20" max="20" width="35" customWidth="1"/>
    <col min="21" max="21" width="16" style="4" customWidth="1"/>
    <col min="22" max="24" width="13" customWidth="1"/>
    <col min="25" max="25" width="13" style="14" customWidth="1"/>
    <col min="26" max="29" width="13" style="4" customWidth="1"/>
    <col min="33" max="33" width="12.6640625" customWidth="1"/>
    <col min="37" max="37" width="12.6640625" style="14" customWidth="1"/>
    <col min="38" max="38" width="12.6640625" customWidth="1"/>
    <col min="39" max="41" width="12.6640625" style="14" customWidth="1"/>
    <col min="42" max="42" width="12.6640625" customWidth="1"/>
    <col min="43" max="43" width="18" style="4" customWidth="1"/>
    <col min="44" max="44" width="25.109375" style="14" customWidth="1"/>
    <col min="45" max="45" width="32.44140625" style="14" customWidth="1"/>
    <col min="46" max="46" width="20" customWidth="1"/>
    <col min="47" max="47" width="61" style="14" customWidth="1"/>
    <col min="48" max="48" width="15.6640625" style="14" bestFit="1" customWidth="1"/>
    <col min="49" max="49" width="40.6640625" style="3" customWidth="1"/>
    <col min="50" max="50" width="18.6640625" style="14" customWidth="1"/>
    <col min="51" max="53" width="10.6640625" style="14" customWidth="1"/>
    <col min="54" max="54" width="9" customWidth="1"/>
    <col min="55" max="55" width="9" style="32" customWidth="1"/>
    <col min="56" max="56" width="9" style="14" customWidth="1"/>
    <col min="57" max="57" width="3" style="14" customWidth="1"/>
    <col min="58" max="58" width="3" style="32" customWidth="1"/>
    <col min="59" max="59" width="51" style="32" customWidth="1"/>
    <col min="60" max="60" width="9" style="32" customWidth="1"/>
    <col min="61" max="62" width="9" style="14" customWidth="1"/>
    <col min="63" max="63" width="9" customWidth="1"/>
    <col min="64" max="64" width="3" style="3" customWidth="1"/>
    <col min="65" max="65" width="3" style="32" customWidth="1"/>
    <col min="66" max="67" width="11" style="12" customWidth="1"/>
    <col min="68" max="68" width="3" style="14" customWidth="1"/>
    <col min="69" max="69" width="15" style="12" customWidth="1"/>
    <col min="70" max="72" width="9" style="4" customWidth="1"/>
    <col min="73" max="73" width="9" style="11" customWidth="1"/>
    <col min="74" max="75" width="9" style="4" customWidth="1"/>
    <col min="76" max="76" width="13" style="4" customWidth="1"/>
    <col min="77" max="78" width="13" style="9" customWidth="1"/>
    <col min="79" max="79" width="13" style="4" customWidth="1"/>
    <col min="80" max="80" width="13" style="33" customWidth="1"/>
    <col min="81" max="81" width="13" style="4" customWidth="1"/>
    <col min="82" max="82" width="13" style="27" customWidth="1"/>
    <col min="83" max="83" width="13" style="4" customWidth="1"/>
    <col min="84" max="84" width="13" style="32" customWidth="1"/>
    <col min="85" max="86" width="13" style="4" customWidth="1"/>
    <col min="87" max="87" width="13" style="33" customWidth="1"/>
    <col min="88" max="88" width="13" style="32" customWidth="1"/>
    <col min="89" max="92" width="13" style="25" customWidth="1"/>
    <col min="93" max="95" width="13" style="4" customWidth="1"/>
    <col min="96" max="96" width="13" style="25" customWidth="1"/>
    <col min="97" max="97" width="13" style="4" customWidth="1"/>
    <col min="98" max="98" width="13" style="27" customWidth="1"/>
    <col min="99" max="99" width="9" style="25" customWidth="1"/>
    <col min="100" max="104" width="13" style="32" customWidth="1"/>
    <col min="105" max="105" width="13" style="25" customWidth="1"/>
    <col min="106" max="111" width="15" style="32" customWidth="1"/>
    <col min="112" max="112" width="16" style="32" bestFit="1" customWidth="1"/>
    <col min="113" max="113" width="35" style="32" bestFit="1" customWidth="1"/>
    <col min="114" max="114" width="34" style="32" bestFit="1" customWidth="1"/>
    <col min="115" max="16384" width="9" style="4"/>
  </cols>
  <sheetData>
    <row r="1" spans="2:114" s="45" customFormat="1" ht="72" hidden="1" outlineLevel="1" x14ac:dyDescent="0.3">
      <c r="B1" s="41" t="s">
        <v>0</v>
      </c>
      <c r="C1" s="33"/>
      <c r="D1" s="92"/>
      <c r="G1" s="92"/>
      <c r="I1" s="92"/>
      <c r="J1" s="93"/>
      <c r="K1" s="93"/>
      <c r="L1" s="43"/>
      <c r="M1" s="7"/>
      <c r="N1" s="7"/>
      <c r="O1" s="7"/>
      <c r="P1" s="7"/>
      <c r="Q1" s="7" t="s">
        <v>472</v>
      </c>
      <c r="R1" s="68"/>
      <c r="S1" s="68"/>
      <c r="T1" s="68"/>
      <c r="U1" s="68"/>
      <c r="V1" s="94"/>
      <c r="W1" s="94"/>
      <c r="X1" s="94"/>
      <c r="Y1" s="68"/>
      <c r="Z1" s="68" t="s">
        <v>473</v>
      </c>
      <c r="AA1" s="94"/>
      <c r="AB1" s="94"/>
      <c r="AC1" s="94"/>
      <c r="AD1" s="94"/>
      <c r="AE1" s="94"/>
      <c r="AF1" s="94"/>
      <c r="AG1" s="94"/>
      <c r="AH1" s="94"/>
      <c r="AI1" s="94"/>
      <c r="AJ1" s="33"/>
      <c r="AK1" s="64"/>
      <c r="AL1" s="33"/>
      <c r="AM1" s="33"/>
      <c r="AN1" s="33"/>
      <c r="AO1" s="33"/>
      <c r="AP1" s="33"/>
      <c r="AQ1" s="33"/>
    </row>
    <row r="2" spans="2:114" s="54" customFormat="1" hidden="1" outlineLevel="1" x14ac:dyDescent="0.3">
      <c r="B2" s="95"/>
      <c r="C2" s="50"/>
      <c r="D2" s="91"/>
      <c r="G2" s="91"/>
      <c r="I2" s="91"/>
      <c r="J2" s="91"/>
      <c r="K2" s="91"/>
      <c r="M2" s="91">
        <v>0</v>
      </c>
      <c r="N2" s="54" t="s">
        <v>1</v>
      </c>
      <c r="O2" s="54" t="s">
        <v>2</v>
      </c>
      <c r="P2" s="54" t="s">
        <v>3</v>
      </c>
      <c r="R2" s="96"/>
      <c r="S2" s="96"/>
      <c r="T2" s="96"/>
      <c r="U2" s="96"/>
      <c r="V2" s="96"/>
      <c r="W2" s="96"/>
      <c r="X2" s="96"/>
      <c r="Y2" s="96"/>
      <c r="Z2" s="96"/>
      <c r="AA2" s="96"/>
      <c r="AB2" s="96"/>
      <c r="AC2" s="96"/>
      <c r="AD2" s="96"/>
      <c r="AE2" s="96"/>
      <c r="AF2" s="96"/>
      <c r="AG2" s="96"/>
      <c r="AH2" s="96"/>
      <c r="AI2" s="96"/>
      <c r="AJ2" s="28" t="s">
        <v>74</v>
      </c>
      <c r="AK2" s="50"/>
      <c r="AL2" s="50"/>
      <c r="AM2" s="50"/>
      <c r="AN2" s="50"/>
      <c r="AO2" s="50"/>
      <c r="AP2" s="50"/>
      <c r="AQ2" s="50"/>
    </row>
    <row r="3" spans="2:114" s="2" customFormat="1" ht="28.8" hidden="1" outlineLevel="1" x14ac:dyDescent="0.3">
      <c r="B3" s="40"/>
      <c r="C3" s="28"/>
      <c r="D3" s="21"/>
      <c r="G3" s="21"/>
      <c r="I3" s="21"/>
      <c r="J3" s="23"/>
      <c r="K3" s="23"/>
      <c r="M3" s="23">
        <v>1</v>
      </c>
      <c r="N3" s="2" t="s">
        <v>4</v>
      </c>
      <c r="O3" s="2" t="s">
        <v>5</v>
      </c>
      <c r="P3" s="2" t="s">
        <v>6</v>
      </c>
      <c r="Q3" s="35">
        <v>55000</v>
      </c>
      <c r="R3" s="9"/>
      <c r="S3" s="9"/>
      <c r="T3" s="9"/>
      <c r="U3" s="39"/>
      <c r="V3" s="34"/>
      <c r="W3" s="34"/>
      <c r="X3" s="34"/>
      <c r="Y3" s="94" t="s">
        <v>7</v>
      </c>
      <c r="Z3" s="39"/>
      <c r="AA3" s="34"/>
      <c r="AB3" s="34"/>
      <c r="AC3" s="34"/>
      <c r="AD3" s="34"/>
      <c r="AE3" s="34"/>
      <c r="AF3" s="34"/>
      <c r="AG3" s="34"/>
      <c r="AH3" s="34"/>
      <c r="AI3" s="34"/>
      <c r="AJ3" s="28" t="s">
        <v>84</v>
      </c>
      <c r="AK3" s="50"/>
      <c r="AL3" s="28"/>
      <c r="AM3" s="28"/>
      <c r="AN3" s="28"/>
      <c r="AO3" s="28"/>
      <c r="AP3" s="28"/>
      <c r="AQ3" s="28"/>
    </row>
    <row r="4" spans="2:114" s="2" customFormat="1" ht="28.8" hidden="1" outlineLevel="1" x14ac:dyDescent="0.3">
      <c r="B4" s="40"/>
      <c r="C4" s="28"/>
      <c r="D4" s="21"/>
      <c r="G4" s="21"/>
      <c r="I4" s="21"/>
      <c r="J4" s="23"/>
      <c r="K4" s="23"/>
      <c r="M4" s="23">
        <v>2</v>
      </c>
      <c r="N4" s="2" t="s">
        <v>8</v>
      </c>
      <c r="O4" s="2" t="s">
        <v>9</v>
      </c>
      <c r="P4" s="2" t="s">
        <v>10</v>
      </c>
      <c r="Q4" s="35">
        <v>155000</v>
      </c>
      <c r="R4" s="9"/>
      <c r="S4" s="9"/>
      <c r="T4" s="9"/>
      <c r="V4" s="34"/>
      <c r="W4" s="34"/>
      <c r="X4" s="39">
        <f>+X5+Z4</f>
        <v>0.85</v>
      </c>
      <c r="Y4" s="94" t="s">
        <v>11</v>
      </c>
      <c r="Z4" s="39">
        <v>0.25</v>
      </c>
      <c r="AA4" s="34"/>
      <c r="AB4" s="34"/>
      <c r="AC4" s="34"/>
      <c r="AD4" s="34"/>
      <c r="AE4" s="34"/>
      <c r="AF4" s="34"/>
      <c r="AG4" s="34"/>
      <c r="AH4" s="34"/>
      <c r="AI4" s="34"/>
      <c r="AJ4" s="28" t="s">
        <v>86</v>
      </c>
      <c r="AK4" s="50"/>
      <c r="AL4" s="28"/>
      <c r="AM4" s="28"/>
      <c r="AN4" s="28"/>
      <c r="AO4" s="28"/>
      <c r="AP4" s="28"/>
      <c r="AQ4" s="28"/>
    </row>
    <row r="5" spans="2:114" s="2" customFormat="1" ht="28.8" hidden="1" outlineLevel="1" x14ac:dyDescent="0.3">
      <c r="B5" s="40"/>
      <c r="C5" s="28"/>
      <c r="D5" s="21"/>
      <c r="G5" s="21"/>
      <c r="I5" s="21"/>
      <c r="J5" s="23"/>
      <c r="K5" s="23"/>
      <c r="M5" s="23">
        <v>3</v>
      </c>
      <c r="N5" s="2" t="s">
        <v>12</v>
      </c>
      <c r="P5" s="2" t="s">
        <v>13</v>
      </c>
      <c r="Q5" s="35">
        <v>255000</v>
      </c>
      <c r="R5" s="9"/>
      <c r="S5" s="9"/>
      <c r="T5" s="9"/>
      <c r="V5" s="34"/>
      <c r="W5" s="34"/>
      <c r="X5" s="39">
        <f>+X6+Z5</f>
        <v>0.6</v>
      </c>
      <c r="Y5" s="94" t="s">
        <v>14</v>
      </c>
      <c r="Z5" s="39">
        <v>0.3</v>
      </c>
      <c r="AA5" s="34"/>
      <c r="AB5" s="34"/>
      <c r="AC5" s="34"/>
      <c r="AD5" s="34"/>
      <c r="AE5" s="34"/>
      <c r="AF5" s="34"/>
      <c r="AG5" s="34"/>
      <c r="AH5" s="34"/>
      <c r="AI5" s="34"/>
      <c r="AJ5" s="28" t="s">
        <v>113</v>
      </c>
      <c r="AK5" s="50"/>
      <c r="AL5" s="28"/>
      <c r="AM5" s="28"/>
      <c r="AN5" s="28"/>
      <c r="AO5" s="28"/>
      <c r="AP5" s="28"/>
      <c r="AQ5" s="28"/>
    </row>
    <row r="6" spans="2:114" s="2" customFormat="1" ht="28.8" hidden="1" outlineLevel="1" x14ac:dyDescent="0.3">
      <c r="B6" s="40"/>
      <c r="C6" s="28"/>
      <c r="D6" s="21"/>
      <c r="G6" s="21"/>
      <c r="I6" s="21"/>
      <c r="J6" s="23"/>
      <c r="K6" s="23"/>
      <c r="M6" s="23">
        <v>4</v>
      </c>
      <c r="N6" s="2" t="s">
        <v>15</v>
      </c>
      <c r="P6" s="2" t="s">
        <v>16</v>
      </c>
      <c r="Q6" s="35">
        <v>355000</v>
      </c>
      <c r="R6" s="9"/>
      <c r="S6" s="9"/>
      <c r="T6" s="9"/>
      <c r="V6" s="34"/>
      <c r="W6" s="34"/>
      <c r="X6" s="39">
        <f>+Z6</f>
        <v>0.3</v>
      </c>
      <c r="Y6" s="94" t="s">
        <v>17</v>
      </c>
      <c r="Z6" s="39">
        <v>0.3</v>
      </c>
      <c r="AA6" s="34"/>
      <c r="AB6" s="34"/>
      <c r="AC6" s="34"/>
      <c r="AD6" s="34"/>
      <c r="AE6" s="34"/>
      <c r="AF6" s="34"/>
      <c r="AG6" s="34"/>
      <c r="AH6" s="34"/>
      <c r="AI6" s="34"/>
      <c r="AJ6" s="28"/>
      <c r="AK6" s="50"/>
      <c r="AL6" s="28"/>
      <c r="AM6" s="28"/>
      <c r="AN6" s="28"/>
      <c r="AO6" s="28"/>
      <c r="AP6" s="28"/>
      <c r="AQ6" s="28"/>
    </row>
    <row r="7" spans="2:114" s="2" customFormat="1" ht="28.8" hidden="1" outlineLevel="1" x14ac:dyDescent="0.3">
      <c r="B7" s="40"/>
      <c r="C7" s="28"/>
      <c r="D7" s="21"/>
      <c r="G7" s="21"/>
      <c r="I7" s="21"/>
      <c r="J7" s="23"/>
      <c r="K7" s="23"/>
      <c r="M7" s="23">
        <v>5</v>
      </c>
      <c r="P7" s="2" t="s">
        <v>18</v>
      </c>
      <c r="Q7" s="35">
        <v>455000</v>
      </c>
      <c r="R7" s="9"/>
      <c r="S7" s="9"/>
      <c r="T7" s="9"/>
      <c r="U7" s="9"/>
      <c r="V7" s="34"/>
      <c r="W7" s="34"/>
      <c r="X7" s="34"/>
      <c r="Y7" s="9"/>
      <c r="Z7" s="9"/>
      <c r="AA7" s="34"/>
      <c r="AB7" s="34"/>
      <c r="AC7" s="34"/>
      <c r="AD7" s="34"/>
      <c r="AE7" s="34"/>
      <c r="AF7" s="34"/>
      <c r="AG7" s="34"/>
      <c r="AH7" s="34"/>
      <c r="AI7" s="34"/>
      <c r="AJ7" s="28"/>
      <c r="AK7" s="50"/>
      <c r="AL7" s="28"/>
      <c r="AM7" s="28"/>
      <c r="AN7" s="28"/>
      <c r="AO7" s="28"/>
      <c r="AP7" s="28"/>
      <c r="AQ7" s="28"/>
    </row>
    <row r="8" spans="2:114" collapsed="1" x14ac:dyDescent="0.3">
      <c r="B8" s="125" t="s">
        <v>471</v>
      </c>
      <c r="C8" s="33"/>
      <c r="D8" s="42"/>
      <c r="E8" s="42"/>
      <c r="F8" s="42"/>
      <c r="G8" s="42"/>
      <c r="H8" s="42"/>
      <c r="J8" s="29"/>
      <c r="K8" s="29"/>
      <c r="L8" s="29"/>
      <c r="M8" s="4"/>
      <c r="N8" s="4"/>
      <c r="O8" s="4"/>
      <c r="P8" s="4"/>
      <c r="Q8" s="4"/>
      <c r="R8" s="30"/>
      <c r="S8" s="30"/>
      <c r="T8" s="30"/>
      <c r="U8" s="31"/>
      <c r="V8" s="31"/>
      <c r="W8" s="36"/>
      <c r="X8" s="36"/>
      <c r="Y8" s="30"/>
      <c r="Z8" s="30"/>
      <c r="AA8" s="31"/>
      <c r="AB8" s="31"/>
      <c r="AC8" s="31"/>
      <c r="AD8" s="37"/>
      <c r="AE8" s="37"/>
      <c r="AF8" s="37"/>
      <c r="AG8" s="37"/>
      <c r="AH8" s="37"/>
      <c r="AI8" s="37"/>
      <c r="AJ8" s="32"/>
      <c r="AK8" s="51"/>
      <c r="AL8" s="32"/>
      <c r="AM8" s="32"/>
      <c r="AN8" s="32"/>
      <c r="AO8" s="32"/>
      <c r="AP8" s="32"/>
      <c r="AQ8" s="32"/>
    </row>
    <row r="9" spans="2:114" s="24" customFormat="1" x14ac:dyDescent="0.3">
      <c r="C9" s="32"/>
      <c r="D9" s="42"/>
      <c r="E9" s="42"/>
      <c r="F9" s="42"/>
      <c r="G9" s="42"/>
      <c r="H9" s="42"/>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70"/>
      <c r="AX9" s="31"/>
      <c r="AY9" s="31"/>
      <c r="AZ9" s="31"/>
      <c r="BA9" s="31"/>
      <c r="BB9" s="71"/>
      <c r="BC9" s="32"/>
      <c r="BD9" s="31"/>
      <c r="BE9" s="31"/>
      <c r="BF9" s="32"/>
      <c r="BG9" s="32"/>
      <c r="BH9" s="32"/>
      <c r="BI9" s="31"/>
      <c r="BJ9" s="31"/>
      <c r="BK9" s="71"/>
      <c r="BL9" s="70"/>
      <c r="BM9" s="32"/>
      <c r="BN9" s="72"/>
      <c r="BO9" s="72"/>
      <c r="BP9" s="31"/>
      <c r="BQ9" s="72"/>
      <c r="BU9" s="73"/>
      <c r="BY9" s="68"/>
      <c r="BZ9" s="68"/>
      <c r="CB9" s="33"/>
      <c r="CD9" s="74"/>
      <c r="CF9" s="32"/>
      <c r="CI9" s="33"/>
      <c r="CJ9" s="32"/>
      <c r="CK9" s="40"/>
      <c r="CL9" s="40"/>
      <c r="CM9" s="40"/>
      <c r="CN9" s="40"/>
      <c r="CR9" s="40"/>
      <c r="CT9" s="74"/>
      <c r="CU9" s="40"/>
      <c r="CV9" s="32"/>
      <c r="CW9" s="32"/>
      <c r="CX9" s="32"/>
      <c r="CY9" s="32"/>
      <c r="CZ9" s="32"/>
      <c r="DA9" s="40"/>
      <c r="DB9" s="32"/>
      <c r="DC9" s="32"/>
      <c r="DD9" s="32"/>
      <c r="DE9" s="32"/>
      <c r="DF9" s="32"/>
      <c r="DG9" s="32"/>
      <c r="DH9" s="32"/>
      <c r="DI9" s="32"/>
      <c r="DJ9" s="32"/>
    </row>
    <row r="10" spans="2:114" s="2" customFormat="1" x14ac:dyDescent="0.3">
      <c r="B10" s="45"/>
      <c r="C10" s="33"/>
      <c r="D10" s="56"/>
      <c r="E10" s="56"/>
      <c r="F10" s="56"/>
      <c r="G10" s="56"/>
      <c r="H10" s="56"/>
      <c r="I10" s="57"/>
      <c r="J10" s="58"/>
      <c r="K10" s="58"/>
      <c r="L10" s="59"/>
      <c r="R10" s="60"/>
      <c r="S10" s="60"/>
      <c r="T10" s="60"/>
      <c r="U10" s="61"/>
      <c r="V10" s="7"/>
      <c r="W10" s="62"/>
      <c r="X10" s="62"/>
      <c r="Y10" s="60"/>
      <c r="Z10" s="60"/>
      <c r="AA10" s="62">
        <f ca="1">TODAY()-365</f>
        <v>45635</v>
      </c>
      <c r="AB10" s="62">
        <f ca="1">TODAY()</f>
        <v>46000</v>
      </c>
      <c r="AC10" s="62"/>
      <c r="AD10" s="63"/>
      <c r="AE10" s="63"/>
      <c r="AF10" s="63"/>
      <c r="AG10" s="63"/>
      <c r="AH10" s="63"/>
      <c r="AI10" s="63"/>
      <c r="AJ10" s="33"/>
      <c r="AK10" s="64"/>
      <c r="AL10" s="33"/>
      <c r="AM10" s="33"/>
      <c r="AN10" s="33"/>
      <c r="AO10" s="33"/>
      <c r="AP10" s="33"/>
      <c r="AQ10" s="33"/>
      <c r="AR10" s="5"/>
      <c r="AS10" s="5"/>
      <c r="AT10" s="65"/>
      <c r="AU10" s="5"/>
      <c r="AV10" s="5"/>
      <c r="AW10" s="54"/>
      <c r="AX10" s="5"/>
      <c r="AY10" s="5"/>
      <c r="AZ10" s="5"/>
      <c r="BA10" s="5"/>
      <c r="BB10" s="65"/>
      <c r="BC10" s="33"/>
      <c r="BD10" s="5"/>
      <c r="BE10" s="5"/>
      <c r="BF10" s="33"/>
      <c r="BG10" s="33"/>
      <c r="BH10" s="33"/>
      <c r="BI10" s="5"/>
      <c r="BJ10" s="5"/>
      <c r="BK10" s="65"/>
      <c r="BL10" s="54"/>
      <c r="BM10" s="33"/>
      <c r="BN10" s="66"/>
      <c r="BO10" s="66"/>
      <c r="BP10" s="5"/>
      <c r="BQ10" s="66"/>
      <c r="BU10" s="67"/>
      <c r="BY10" s="9"/>
      <c r="BZ10" s="9"/>
      <c r="CB10" s="33"/>
      <c r="CD10" s="22"/>
      <c r="CF10" s="33"/>
      <c r="CI10" s="33"/>
      <c r="CJ10" s="33"/>
      <c r="CK10" s="21"/>
      <c r="CL10" s="21"/>
      <c r="CM10" s="21"/>
      <c r="CN10" s="21"/>
      <c r="CR10" s="21"/>
      <c r="CT10" s="22"/>
      <c r="CU10" s="21"/>
      <c r="CV10" s="33"/>
      <c r="CW10" s="33"/>
      <c r="CX10" s="33"/>
      <c r="CY10" s="33"/>
      <c r="CZ10" s="33"/>
      <c r="DA10" s="21"/>
      <c r="DB10" s="33"/>
      <c r="DC10" s="33"/>
      <c r="DD10" s="33"/>
      <c r="DE10" s="33"/>
      <c r="DF10" s="33"/>
      <c r="DG10" s="33"/>
      <c r="DH10" s="33"/>
      <c r="DI10" s="33"/>
      <c r="DJ10" s="33"/>
    </row>
    <row r="11" spans="2:114" s="82" customFormat="1" ht="21" x14ac:dyDescent="0.4">
      <c r="B11" s="76"/>
      <c r="C11" s="77"/>
      <c r="D11" s="131" t="s">
        <v>19</v>
      </c>
      <c r="E11" s="132"/>
      <c r="F11" s="132"/>
      <c r="G11" s="132"/>
      <c r="H11" s="132"/>
      <c r="I11" s="132"/>
      <c r="J11" s="132"/>
      <c r="K11" s="132"/>
      <c r="L11" s="133"/>
      <c r="M11" s="128" t="s">
        <v>20</v>
      </c>
      <c r="N11" s="129"/>
      <c r="O11" s="129"/>
      <c r="P11" s="129"/>
      <c r="Q11" s="129"/>
      <c r="R11" s="134"/>
      <c r="S11" s="135" t="s">
        <v>21</v>
      </c>
      <c r="T11" s="133"/>
      <c r="U11" s="136" t="s">
        <v>22</v>
      </c>
      <c r="V11" s="137"/>
      <c r="W11" s="137"/>
      <c r="X11" s="137"/>
      <c r="Y11" s="137"/>
      <c r="Z11" s="137"/>
      <c r="AA11" s="137"/>
      <c r="AB11" s="137"/>
      <c r="AC11" s="138"/>
      <c r="AD11" s="139" t="s">
        <v>23</v>
      </c>
      <c r="AE11" s="140"/>
      <c r="AF11" s="140"/>
      <c r="AG11" s="140"/>
      <c r="AH11" s="140"/>
      <c r="AI11" s="141"/>
      <c r="AJ11" s="128" t="s">
        <v>24</v>
      </c>
      <c r="AK11" s="129"/>
      <c r="AL11" s="129"/>
      <c r="AM11" s="129"/>
      <c r="AN11" s="129"/>
      <c r="AO11" s="129"/>
      <c r="AP11" s="129"/>
      <c r="AQ11" s="130"/>
      <c r="AR11" s="78"/>
      <c r="AS11" s="78"/>
      <c r="AT11" s="79"/>
      <c r="AU11" s="78"/>
      <c r="AV11" s="78"/>
      <c r="AW11" s="80"/>
      <c r="AX11" s="78"/>
      <c r="AY11" s="78"/>
      <c r="AZ11" s="78"/>
      <c r="BA11" s="78"/>
      <c r="BB11" s="79"/>
      <c r="BC11" s="77"/>
      <c r="BD11" s="78"/>
      <c r="BE11" s="78"/>
      <c r="BF11" s="77"/>
      <c r="BG11" s="77"/>
      <c r="BH11" s="77"/>
      <c r="BI11" s="78"/>
      <c r="BJ11" s="78"/>
      <c r="BK11" s="79"/>
      <c r="BL11" s="80"/>
      <c r="BM11" s="77"/>
      <c r="BN11" s="81"/>
      <c r="BO11" s="81"/>
      <c r="BP11" s="78"/>
      <c r="BQ11" s="81"/>
      <c r="BU11" s="83"/>
      <c r="BY11" s="84"/>
      <c r="BZ11" s="84"/>
      <c r="CB11" s="77"/>
      <c r="CD11" s="85"/>
      <c r="CF11" s="77"/>
      <c r="CI11" s="77"/>
      <c r="CJ11" s="77"/>
      <c r="CK11" s="86"/>
      <c r="CL11" s="86"/>
      <c r="CM11" s="86"/>
      <c r="CN11" s="86"/>
      <c r="CR11" s="86"/>
      <c r="CT11" s="85"/>
      <c r="CU11" s="86"/>
      <c r="CV11" s="77"/>
      <c r="CW11" s="77"/>
      <c r="CX11" s="77"/>
      <c r="CY11" s="77"/>
      <c r="CZ11" s="77"/>
      <c r="DA11" s="86"/>
      <c r="DB11" s="77"/>
      <c r="DC11" s="77"/>
      <c r="DD11" s="77"/>
      <c r="DE11" s="77"/>
      <c r="DF11" s="77"/>
      <c r="DG11" s="77"/>
      <c r="DH11" s="77"/>
      <c r="DI11" s="77"/>
      <c r="DJ11" s="77"/>
    </row>
    <row r="12" spans="2:114" s="54" customFormat="1" ht="60" customHeight="1" x14ac:dyDescent="0.3">
      <c r="B12" s="87"/>
      <c r="C12" s="64"/>
      <c r="D12" s="142" t="s">
        <v>470</v>
      </c>
      <c r="E12" s="143"/>
      <c r="F12" s="143"/>
      <c r="G12" s="143"/>
      <c r="H12" s="143"/>
      <c r="I12" s="143"/>
      <c r="J12" s="143"/>
      <c r="K12" s="143"/>
      <c r="L12" s="143"/>
      <c r="M12" s="126" t="s">
        <v>25</v>
      </c>
      <c r="N12" s="126"/>
      <c r="O12" s="126"/>
      <c r="P12" s="126"/>
      <c r="Q12" s="126"/>
      <c r="R12" s="126"/>
      <c r="S12" s="143" t="s">
        <v>26</v>
      </c>
      <c r="T12" s="143"/>
      <c r="U12" s="144" t="s">
        <v>27</v>
      </c>
      <c r="V12" s="144"/>
      <c r="W12" s="144"/>
      <c r="X12" s="144"/>
      <c r="Y12" s="144"/>
      <c r="Z12" s="144"/>
      <c r="AA12" s="144"/>
      <c r="AB12" s="144"/>
      <c r="AC12" s="144"/>
      <c r="AD12" s="145" t="s">
        <v>28</v>
      </c>
      <c r="AE12" s="145"/>
      <c r="AF12" s="145"/>
      <c r="AG12" s="145"/>
      <c r="AH12" s="145"/>
      <c r="AI12" s="145"/>
      <c r="AJ12" s="126" t="s">
        <v>469</v>
      </c>
      <c r="AK12" s="126"/>
      <c r="AL12" s="126"/>
      <c r="AM12" s="126"/>
      <c r="AN12" s="126"/>
      <c r="AO12" s="126"/>
      <c r="AP12" s="126"/>
      <c r="AQ12" s="127"/>
      <c r="AT12" s="55"/>
      <c r="BB12" s="55"/>
      <c r="BC12" s="64"/>
      <c r="BF12" s="64"/>
      <c r="BG12" s="64"/>
      <c r="BH12" s="64"/>
      <c r="BK12" s="55"/>
      <c r="BM12" s="64"/>
      <c r="BN12" s="88"/>
      <c r="BO12" s="88"/>
      <c r="BQ12" s="88"/>
      <c r="BU12" s="89"/>
      <c r="BY12" s="53"/>
      <c r="BZ12" s="53"/>
      <c r="CB12" s="64"/>
      <c r="CD12" s="90"/>
      <c r="CF12" s="64"/>
      <c r="CI12" s="64"/>
      <c r="CJ12" s="64"/>
      <c r="CK12" s="91"/>
      <c r="CL12" s="91"/>
      <c r="CM12" s="91"/>
      <c r="CN12" s="91"/>
      <c r="CR12" s="91"/>
      <c r="CT12" s="90"/>
      <c r="CU12" s="91"/>
      <c r="CV12" s="64"/>
      <c r="CW12" s="64"/>
      <c r="CX12" s="64"/>
      <c r="CY12" s="64"/>
      <c r="CZ12" s="64"/>
      <c r="DA12" s="91"/>
      <c r="DB12" s="64"/>
      <c r="DC12" s="64"/>
      <c r="DD12" s="64"/>
      <c r="DE12" s="64"/>
      <c r="DF12" s="64"/>
      <c r="DG12" s="64"/>
      <c r="DH12" s="64"/>
      <c r="DI12" s="64"/>
      <c r="DJ12" s="64"/>
    </row>
    <row r="13" spans="2:114" s="5" customFormat="1" ht="57.6" x14ac:dyDescent="0.3">
      <c r="B13" s="6" t="s">
        <v>29</v>
      </c>
      <c r="C13" s="8" t="s">
        <v>30</v>
      </c>
      <c r="D13" s="19" t="s">
        <v>31</v>
      </c>
      <c r="E13" s="19" t="s">
        <v>32</v>
      </c>
      <c r="F13" s="19" t="s">
        <v>33</v>
      </c>
      <c r="G13" s="19" t="s">
        <v>34</v>
      </c>
      <c r="H13" s="19" t="s">
        <v>35</v>
      </c>
      <c r="I13" s="19" t="s">
        <v>36</v>
      </c>
      <c r="J13" s="19" t="s">
        <v>37</v>
      </c>
      <c r="K13" s="19" t="s">
        <v>38</v>
      </c>
      <c r="L13" s="19" t="s">
        <v>39</v>
      </c>
      <c r="M13" s="6" t="s">
        <v>40</v>
      </c>
      <c r="N13" s="6" t="s">
        <v>41</v>
      </c>
      <c r="O13" s="6" t="s">
        <v>42</v>
      </c>
      <c r="P13" s="6" t="s">
        <v>43</v>
      </c>
      <c r="Q13" s="6" t="s">
        <v>44</v>
      </c>
      <c r="R13" s="6" t="s">
        <v>45</v>
      </c>
      <c r="S13" s="19" t="s">
        <v>46</v>
      </c>
      <c r="T13" s="19" t="s">
        <v>47</v>
      </c>
      <c r="U13" s="75" t="s">
        <v>48</v>
      </c>
      <c r="V13" s="75" t="s">
        <v>49</v>
      </c>
      <c r="W13" s="75" t="s">
        <v>50</v>
      </c>
      <c r="X13" s="75" t="s">
        <v>51</v>
      </c>
      <c r="Y13" s="75" t="s">
        <v>52</v>
      </c>
      <c r="Z13" s="75" t="s">
        <v>53</v>
      </c>
      <c r="AA13" s="75" t="s">
        <v>54</v>
      </c>
      <c r="AB13" s="75" t="s">
        <v>55</v>
      </c>
      <c r="AC13" s="75" t="s">
        <v>56</v>
      </c>
      <c r="AD13" s="8" t="s">
        <v>57</v>
      </c>
      <c r="AE13" s="8" t="s">
        <v>58</v>
      </c>
      <c r="AF13" s="8" t="s">
        <v>59</v>
      </c>
      <c r="AG13" s="8" t="s">
        <v>60</v>
      </c>
      <c r="AH13" s="8" t="s">
        <v>61</v>
      </c>
      <c r="AI13" s="8" t="s">
        <v>62</v>
      </c>
      <c r="AJ13" s="6" t="s">
        <v>63</v>
      </c>
      <c r="AK13" s="52" t="s">
        <v>64</v>
      </c>
      <c r="AL13" s="6" t="s">
        <v>65</v>
      </c>
      <c r="AM13" s="6" t="s">
        <v>66</v>
      </c>
      <c r="AN13" s="6" t="s">
        <v>67</v>
      </c>
      <c r="AO13" s="6" t="s">
        <v>68</v>
      </c>
      <c r="AP13" s="6" t="s">
        <v>69</v>
      </c>
      <c r="AQ13" s="6" t="s">
        <v>70</v>
      </c>
    </row>
    <row r="14" spans="2:114" ht="14.85" customHeight="1" x14ac:dyDescent="0.3">
      <c r="B14" s="18" t="s">
        <v>71</v>
      </c>
      <c r="C14" s="107" t="s">
        <v>72</v>
      </c>
      <c r="D14" s="97"/>
      <c r="E14" s="97"/>
      <c r="F14" s="98"/>
      <c r="G14" s="97"/>
      <c r="H14" s="98"/>
      <c r="I14" s="101" t="str">
        <f t="shared" ref="I14:I77" si="0">IFERROR(IF(AND(G14="",D14=""),"",G14/D14),0)</f>
        <v/>
      </c>
      <c r="J14" s="16" t="str">
        <f>IF(G14="","",PERCENTRANK(Intake[T-12 Production],G14)*10)</f>
        <v/>
      </c>
      <c r="K14" s="16" t="str">
        <f>IF(D14="","",PERCENTRANK(Intake[Assets Under Management],D14)*10)</f>
        <v/>
      </c>
      <c r="L14" s="16">
        <f>IFERROR(SUM(Intake[[#This Row],[Revenue Score]:[AUM Score]]),"")</f>
        <v>0</v>
      </c>
      <c r="M14" s="18"/>
      <c r="N14" s="18"/>
      <c r="O14" s="18"/>
      <c r="P14" s="18"/>
      <c r="Q14" s="18"/>
      <c r="R14" s="15">
        <f>SUM(Intake[[#This Row],[Referral Potential]:[Savings Potential]])</f>
        <v>0</v>
      </c>
      <c r="S14" s="15">
        <f>+Intake[[#This Row],[Quantitative Score]]+Intake[[#This Row],[Qualitative Score]]</f>
        <v>0</v>
      </c>
      <c r="T1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 s="102"/>
      <c r="V14" s="102"/>
      <c r="W14" s="103"/>
      <c r="X14" s="103"/>
      <c r="Y14" s="44" t="str">
        <f>IFERROR(IF(S14=0,"",_xlfn.PERCENTRANK.EXC(Intake[Total Score],S14)),)</f>
        <v/>
      </c>
      <c r="Z14" s="38" t="str">
        <f xml:space="preserve">
(IF(Intake[[#This Row],[Rank]]="","",
IF(Intake[[#This Row],[Rank]]&gt;($Z$6+$Z$5+$Z$4),$Y$3,
IF(Intake[[#This Row],[Rank]]&gt;($Z$6+$Z$5),$Y$4,
IF(Intake[[#This Row],[Rank]]&gt;($Z$6),$Y$5,
IF(Intake[[#This Row],[Rank]]&lt;($Z$6),$Y$6,
))))))</f>
        <v/>
      </c>
      <c r="AA14" s="20"/>
      <c r="AB14" s="20" t="s">
        <v>73</v>
      </c>
      <c r="AC14" s="20"/>
      <c r="AD14" s="106"/>
      <c r="AE14" s="106"/>
      <c r="AF14" s="106"/>
      <c r="AG14" s="106"/>
      <c r="AH14" s="106"/>
      <c r="AI14" s="106"/>
      <c r="AJ14" s="107"/>
      <c r="AK14" s="108"/>
      <c r="AL14" s="107"/>
      <c r="AM14" s="107"/>
      <c r="AN14" s="107"/>
      <c r="AO14" s="107"/>
      <c r="AP14" s="109"/>
      <c r="AQ14" s="107"/>
    </row>
    <row r="15" spans="2:114" ht="14.85" customHeight="1" x14ac:dyDescent="0.3">
      <c r="B15" s="18" t="s">
        <v>75</v>
      </c>
      <c r="C15" s="107" t="s">
        <v>72</v>
      </c>
      <c r="D15" s="97"/>
      <c r="E15" s="97"/>
      <c r="F15" s="98"/>
      <c r="G15" s="97"/>
      <c r="H15" s="98"/>
      <c r="I15" s="101" t="str">
        <f t="shared" si="0"/>
        <v/>
      </c>
      <c r="J15" s="16" t="str">
        <f>IF(G15="","",PERCENTRANK(Intake[T-12 Production],G15)*10)</f>
        <v/>
      </c>
      <c r="K15" s="16" t="str">
        <f>IF(D15="","",PERCENTRANK(Intake[Assets Under Management],D15)*10)</f>
        <v/>
      </c>
      <c r="L15" s="16">
        <f>IFERROR(SUM(Intake[[#This Row],[Revenue Score]:[AUM Score]]),"")</f>
        <v>0</v>
      </c>
      <c r="M15" s="18"/>
      <c r="N15" s="18"/>
      <c r="O15" s="18"/>
      <c r="P15" s="18"/>
      <c r="Q15" s="18"/>
      <c r="R15" s="15">
        <f>SUM(Intake[[#This Row],[Referral Potential]:[Savings Potential]])</f>
        <v>0</v>
      </c>
      <c r="S15" s="15">
        <f>+Intake[[#This Row],[Quantitative Score]]+Intake[[#This Row],[Qualitative Score]]</f>
        <v>0</v>
      </c>
      <c r="T1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 s="102"/>
      <c r="V15" s="102"/>
      <c r="W15" s="103"/>
      <c r="X15" s="103"/>
      <c r="Y15" s="44" t="str">
        <f>IFERROR(IF(S15=0,"",_xlfn.PERCENTRANK.EXC(Intake[Total Score],S15)),)</f>
        <v/>
      </c>
      <c r="Z15" s="38" t="str">
        <f xml:space="preserve">
(IF(Intake[[#This Row],[Rank]]="","",
IF(Intake[[#This Row],[Rank]]&gt;($Z$6+$Z$5+$Z$4),$Y$3,
IF(Intake[[#This Row],[Rank]]&gt;($Z$6+$Z$5),$Y$4,
IF(Intake[[#This Row],[Rank]]&gt;($Z$6),$Y$5,
IF(Intake[[#This Row],[Rank]]&lt;($Z$6),$Y$6,
))))))</f>
        <v/>
      </c>
      <c r="AA15" s="20"/>
      <c r="AB15" s="20" t="s">
        <v>73</v>
      </c>
      <c r="AC15" s="20"/>
      <c r="AD15" s="106"/>
      <c r="AE15" s="106"/>
      <c r="AF15" s="106"/>
      <c r="AG15" s="106"/>
      <c r="AH15" s="106"/>
      <c r="AI15" s="106"/>
      <c r="AJ15" s="107"/>
      <c r="AK15" s="108"/>
      <c r="AL15" s="107"/>
      <c r="AM15" s="107"/>
      <c r="AN15" s="107"/>
      <c r="AO15" s="107"/>
      <c r="AP15" s="109"/>
      <c r="AQ15" s="107"/>
    </row>
    <row r="16" spans="2:114" ht="14.85" customHeight="1" x14ac:dyDescent="0.3">
      <c r="B16" s="18" t="s">
        <v>76</v>
      </c>
      <c r="C16" s="107" t="s">
        <v>77</v>
      </c>
      <c r="D16" s="97"/>
      <c r="E16" s="97"/>
      <c r="F16" s="98"/>
      <c r="G16" s="97"/>
      <c r="H16" s="98"/>
      <c r="I16" s="101" t="str">
        <f t="shared" si="0"/>
        <v/>
      </c>
      <c r="J16" s="16" t="str">
        <f>IF(G16="","",PERCENTRANK(Intake[T-12 Production],G16)*10)</f>
        <v/>
      </c>
      <c r="K16" s="16" t="str">
        <f>IF(D16="","",PERCENTRANK(Intake[Assets Under Management],D16)*10)</f>
        <v/>
      </c>
      <c r="L16" s="16">
        <f>IFERROR(SUM(Intake[[#This Row],[Revenue Score]:[AUM Score]]),"")</f>
        <v>0</v>
      </c>
      <c r="M16" s="18"/>
      <c r="N16" s="18"/>
      <c r="O16" s="18"/>
      <c r="P16" s="18"/>
      <c r="Q16" s="18"/>
      <c r="R16" s="15">
        <f>SUM(Intake[[#This Row],[Referral Potential]:[Savings Potential]])</f>
        <v>0</v>
      </c>
      <c r="S16" s="15">
        <f>+Intake[[#This Row],[Quantitative Score]]+Intake[[#This Row],[Qualitative Score]]</f>
        <v>0</v>
      </c>
      <c r="T1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 s="102"/>
      <c r="V16" s="102"/>
      <c r="W16" s="103"/>
      <c r="X16" s="103"/>
      <c r="Y16" s="44" t="str">
        <f>IFERROR(IF(S16=0,"",_xlfn.PERCENTRANK.EXC(Intake[Total Score],S16)),)</f>
        <v/>
      </c>
      <c r="Z16" s="38" t="str">
        <f xml:space="preserve">
(IF(Intake[[#This Row],[Rank]]="","",
IF(Intake[[#This Row],[Rank]]&gt;($Z$6+$Z$5+$Z$4),$Y$3,
IF(Intake[[#This Row],[Rank]]&gt;($Z$6+$Z$5),$Y$4,
IF(Intake[[#This Row],[Rank]]&gt;($Z$6),$Y$5,
IF(Intake[[#This Row],[Rank]]&lt;($Z$6),$Y$6,
))))))</f>
        <v/>
      </c>
      <c r="AA16" s="20"/>
      <c r="AB16" s="20" t="s">
        <v>73</v>
      </c>
      <c r="AC16" s="20"/>
      <c r="AD16" s="106"/>
      <c r="AE16" s="106"/>
      <c r="AF16" s="106"/>
      <c r="AG16" s="106"/>
      <c r="AH16" s="106"/>
      <c r="AI16" s="106"/>
      <c r="AJ16" s="107"/>
      <c r="AK16" s="108"/>
      <c r="AL16" s="107"/>
      <c r="AM16" s="107"/>
      <c r="AN16" s="107"/>
      <c r="AO16" s="107"/>
      <c r="AP16" s="107"/>
      <c r="AQ16" s="107"/>
    </row>
    <row r="17" spans="2:43" ht="14.85" customHeight="1" x14ac:dyDescent="0.3">
      <c r="B17" s="18" t="s">
        <v>78</v>
      </c>
      <c r="C17" s="107" t="s">
        <v>77</v>
      </c>
      <c r="D17" s="97"/>
      <c r="E17" s="97"/>
      <c r="F17" s="98"/>
      <c r="G17" s="97"/>
      <c r="H17" s="98"/>
      <c r="I17" s="101" t="str">
        <f t="shared" si="0"/>
        <v/>
      </c>
      <c r="J17" s="16" t="str">
        <f>IF(G17="","",PERCENTRANK(Intake[T-12 Production],G17)*10)</f>
        <v/>
      </c>
      <c r="K17" s="16" t="str">
        <f>IF(D17="","",PERCENTRANK(Intake[Assets Under Management],D17)*10)</f>
        <v/>
      </c>
      <c r="L17" s="16">
        <f>IFERROR(SUM(Intake[[#This Row],[Revenue Score]:[AUM Score]]),"")</f>
        <v>0</v>
      </c>
      <c r="M17" s="18"/>
      <c r="N17" s="18"/>
      <c r="O17" s="18"/>
      <c r="P17" s="18"/>
      <c r="Q17" s="18"/>
      <c r="R17" s="15">
        <f>SUM(Intake[[#This Row],[Referral Potential]:[Savings Potential]])</f>
        <v>0</v>
      </c>
      <c r="S17" s="15">
        <f>+Intake[[#This Row],[Quantitative Score]]+Intake[[#This Row],[Qualitative Score]]</f>
        <v>0</v>
      </c>
      <c r="T1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 s="102"/>
      <c r="V17" s="102"/>
      <c r="W17" s="103"/>
      <c r="X17" s="103"/>
      <c r="Y17" s="44" t="str">
        <f>IFERROR(IF(S17=0,"",_xlfn.PERCENTRANK.EXC(Intake[Total Score],S17)),)</f>
        <v/>
      </c>
      <c r="Z17" s="38" t="str">
        <f xml:space="preserve">
(IF(Intake[[#This Row],[Rank]]="","",
IF(Intake[[#This Row],[Rank]]&gt;($Z$6+$Z$5+$Z$4),$Y$3,
IF(Intake[[#This Row],[Rank]]&gt;($Z$6+$Z$5),$Y$4,
IF(Intake[[#This Row],[Rank]]&gt;($Z$6),$Y$5,
IF(Intake[[#This Row],[Rank]]&lt;($Z$6),$Y$6,
))))))</f>
        <v/>
      </c>
      <c r="AA17" s="20"/>
      <c r="AB17" s="20" t="s">
        <v>73</v>
      </c>
      <c r="AC17" s="20"/>
      <c r="AD17" s="106"/>
      <c r="AE17" s="106"/>
      <c r="AF17" s="106"/>
      <c r="AG17" s="106"/>
      <c r="AH17" s="106"/>
      <c r="AI17" s="106"/>
      <c r="AJ17" s="107"/>
      <c r="AK17" s="108"/>
      <c r="AL17" s="107"/>
      <c r="AM17" s="107"/>
      <c r="AN17" s="107"/>
      <c r="AO17" s="107"/>
      <c r="AP17" s="109"/>
      <c r="AQ17" s="107"/>
    </row>
    <row r="18" spans="2:43" ht="14.85" customHeight="1" x14ac:dyDescent="0.3">
      <c r="B18" s="18" t="s">
        <v>79</v>
      </c>
      <c r="C18" s="107" t="s">
        <v>77</v>
      </c>
      <c r="D18" s="97"/>
      <c r="E18" s="97"/>
      <c r="F18" s="98"/>
      <c r="G18" s="97"/>
      <c r="H18" s="98"/>
      <c r="I18" s="101" t="str">
        <f t="shared" si="0"/>
        <v/>
      </c>
      <c r="J18" s="16" t="str">
        <f>IF(G18="","",PERCENTRANK(Intake[T-12 Production],G18)*10)</f>
        <v/>
      </c>
      <c r="K18" s="16" t="str">
        <f>IF(D18="","",PERCENTRANK(Intake[Assets Under Management],D18)*10)</f>
        <v/>
      </c>
      <c r="L18" s="16">
        <f>IFERROR(SUM(Intake[[#This Row],[Revenue Score]:[AUM Score]]),"")</f>
        <v>0</v>
      </c>
      <c r="M18" s="18"/>
      <c r="N18" s="18"/>
      <c r="O18" s="18"/>
      <c r="P18" s="18"/>
      <c r="Q18" s="18"/>
      <c r="R18" s="15">
        <f>SUM(Intake[[#This Row],[Referral Potential]:[Savings Potential]])</f>
        <v>0</v>
      </c>
      <c r="S18" s="15">
        <f>+Intake[[#This Row],[Quantitative Score]]+Intake[[#This Row],[Qualitative Score]]</f>
        <v>0</v>
      </c>
      <c r="T1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 s="102"/>
      <c r="V18" s="102"/>
      <c r="W18" s="103"/>
      <c r="X18" s="103"/>
      <c r="Y18" s="44" t="str">
        <f>IFERROR(IF(S18=0,"",_xlfn.PERCENTRANK.EXC(Intake[Total Score],S18)),)</f>
        <v/>
      </c>
      <c r="Z18" s="38" t="str">
        <f xml:space="preserve">
(IF(Intake[[#This Row],[Rank]]="","",
IF(Intake[[#This Row],[Rank]]&gt;($Z$6+$Z$5+$Z$4),$Y$3,
IF(Intake[[#This Row],[Rank]]&gt;($Z$6+$Z$5),$Y$4,
IF(Intake[[#This Row],[Rank]]&gt;($Z$6),$Y$5,
IF(Intake[[#This Row],[Rank]]&lt;($Z$6),$Y$6,
))))))</f>
        <v/>
      </c>
      <c r="AA18" s="20"/>
      <c r="AB18" s="20" t="s">
        <v>73</v>
      </c>
      <c r="AC18" s="20"/>
      <c r="AD18" s="106"/>
      <c r="AE18" s="106"/>
      <c r="AF18" s="106"/>
      <c r="AG18" s="106"/>
      <c r="AH18" s="106"/>
      <c r="AI18" s="106"/>
      <c r="AJ18" s="109"/>
      <c r="AK18" s="110"/>
      <c r="AL18" s="107"/>
      <c r="AM18" s="111"/>
      <c r="AN18" s="107"/>
      <c r="AO18" s="107"/>
      <c r="AP18" s="109"/>
      <c r="AQ18" s="107"/>
    </row>
    <row r="19" spans="2:43" ht="14.85" customHeight="1" x14ac:dyDescent="0.3">
      <c r="B19" s="18" t="s">
        <v>80</v>
      </c>
      <c r="C19" s="107" t="s">
        <v>81</v>
      </c>
      <c r="D19" s="97"/>
      <c r="E19" s="97"/>
      <c r="F19" s="98"/>
      <c r="G19" s="97"/>
      <c r="H19" s="98"/>
      <c r="I19" s="101" t="str">
        <f t="shared" si="0"/>
        <v/>
      </c>
      <c r="J19" s="16" t="str">
        <f>IF(G19="","",PERCENTRANK(Intake[T-12 Production],G19)*10)</f>
        <v/>
      </c>
      <c r="K19" s="16" t="str">
        <f>IF(D19="","",PERCENTRANK(Intake[Assets Under Management],D19)*10)</f>
        <v/>
      </c>
      <c r="L19" s="16">
        <f>IFERROR(SUM(Intake[[#This Row],[Revenue Score]:[AUM Score]]),"")</f>
        <v>0</v>
      </c>
      <c r="M19" s="18"/>
      <c r="N19" s="18"/>
      <c r="O19" s="18"/>
      <c r="P19" s="18"/>
      <c r="Q19" s="18"/>
      <c r="R19" s="15">
        <f>SUM(Intake[[#This Row],[Referral Potential]:[Savings Potential]])</f>
        <v>0</v>
      </c>
      <c r="S19" s="15">
        <f>+Intake[[#This Row],[Quantitative Score]]+Intake[[#This Row],[Qualitative Score]]</f>
        <v>0</v>
      </c>
      <c r="T1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 s="102"/>
      <c r="V19" s="102"/>
      <c r="W19" s="103"/>
      <c r="X19" s="103"/>
      <c r="Y19" s="44" t="str">
        <f>IFERROR(IF(S19=0,"",_xlfn.PERCENTRANK.EXC(Intake[Total Score],S19)),)</f>
        <v/>
      </c>
      <c r="Z19" s="38" t="str">
        <f xml:space="preserve">
(IF(Intake[[#This Row],[Rank]]="","",
IF(Intake[[#This Row],[Rank]]&gt;($Z$6+$Z$5+$Z$4),$Y$3,
IF(Intake[[#This Row],[Rank]]&gt;($Z$6+$Z$5),$Y$4,
IF(Intake[[#This Row],[Rank]]&gt;($Z$6),$Y$5,
IF(Intake[[#This Row],[Rank]]&lt;($Z$6),$Y$6,
))))))</f>
        <v/>
      </c>
      <c r="AA19" s="20"/>
      <c r="AB19" s="20" t="s">
        <v>73</v>
      </c>
      <c r="AC19" s="20"/>
      <c r="AD19" s="106"/>
      <c r="AE19" s="106"/>
      <c r="AF19" s="106"/>
      <c r="AG19" s="106"/>
      <c r="AH19" s="106"/>
      <c r="AI19" s="106"/>
      <c r="AJ19" s="109"/>
      <c r="AK19" s="108"/>
      <c r="AL19" s="107"/>
      <c r="AM19" s="111"/>
      <c r="AN19" s="107"/>
      <c r="AO19" s="107"/>
      <c r="AP19" s="109"/>
      <c r="AQ19" s="107"/>
    </row>
    <row r="20" spans="2:43" ht="14.85" customHeight="1" x14ac:dyDescent="0.3">
      <c r="B20" s="18" t="s">
        <v>82</v>
      </c>
      <c r="C20" s="107" t="s">
        <v>72</v>
      </c>
      <c r="D20" s="97"/>
      <c r="E20" s="97"/>
      <c r="F20" s="98"/>
      <c r="G20" s="97"/>
      <c r="H20" s="98"/>
      <c r="I20" s="101" t="str">
        <f t="shared" si="0"/>
        <v/>
      </c>
      <c r="J20" s="16" t="str">
        <f>IF(G20="","",PERCENTRANK(Intake[T-12 Production],G20)*10)</f>
        <v/>
      </c>
      <c r="K20" s="16" t="str">
        <f>IF(D20="","",PERCENTRANK(Intake[Assets Under Management],D20)*10)</f>
        <v/>
      </c>
      <c r="L20" s="16">
        <f>IFERROR(SUM(Intake[[#This Row],[Revenue Score]:[AUM Score]]),"")</f>
        <v>0</v>
      </c>
      <c r="M20" s="18"/>
      <c r="N20" s="18"/>
      <c r="O20" s="18"/>
      <c r="P20" s="18"/>
      <c r="Q20" s="18"/>
      <c r="R20" s="15">
        <f>SUM(Intake[[#This Row],[Referral Potential]:[Savings Potential]])</f>
        <v>0</v>
      </c>
      <c r="S20" s="15">
        <f>+Intake[[#This Row],[Quantitative Score]]+Intake[[#This Row],[Qualitative Score]]</f>
        <v>0</v>
      </c>
      <c r="T2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 s="102"/>
      <c r="V20" s="102"/>
      <c r="W20" s="103"/>
      <c r="X20" s="103"/>
      <c r="Y20" s="44" t="str">
        <f>IFERROR(IF(S20=0,"",_xlfn.PERCENTRANK.EXC(Intake[Total Score],S20)),)</f>
        <v/>
      </c>
      <c r="Z20" s="38" t="str">
        <f xml:space="preserve">
(IF(Intake[[#This Row],[Rank]]="","",
IF(Intake[[#This Row],[Rank]]&gt;($Z$6+$Z$5+$Z$4),$Y$3,
IF(Intake[[#This Row],[Rank]]&gt;($Z$6+$Z$5),$Y$4,
IF(Intake[[#This Row],[Rank]]&gt;($Z$6),$Y$5,
IF(Intake[[#This Row],[Rank]]&lt;($Z$6),$Y$6,
))))))</f>
        <v/>
      </c>
      <c r="AA20" s="20"/>
      <c r="AB20" s="20" t="s">
        <v>73</v>
      </c>
      <c r="AC20" s="20"/>
      <c r="AD20" s="106"/>
      <c r="AE20" s="106"/>
      <c r="AF20" s="106"/>
      <c r="AG20" s="106"/>
      <c r="AH20" s="106"/>
      <c r="AI20" s="106"/>
      <c r="AJ20" s="109"/>
      <c r="AK20" s="110"/>
      <c r="AL20" s="107"/>
      <c r="AM20" s="107"/>
      <c r="AN20" s="107"/>
      <c r="AO20" s="107"/>
      <c r="AP20" s="109"/>
      <c r="AQ20" s="107"/>
    </row>
    <row r="21" spans="2:43" ht="14.85" customHeight="1" x14ac:dyDescent="0.3">
      <c r="B21" s="18" t="s">
        <v>83</v>
      </c>
      <c r="C21" s="107" t="s">
        <v>77</v>
      </c>
      <c r="D21" s="97"/>
      <c r="E21" s="97"/>
      <c r="F21" s="98"/>
      <c r="G21" s="97"/>
      <c r="H21" s="98"/>
      <c r="I21" s="101" t="str">
        <f t="shared" si="0"/>
        <v/>
      </c>
      <c r="J21" s="16" t="str">
        <f>IF(G21="","",PERCENTRANK(Intake[T-12 Production],G21)*10)</f>
        <v/>
      </c>
      <c r="K21" s="16" t="str">
        <f>IF(D21="","",PERCENTRANK(Intake[Assets Under Management],D21)*10)</f>
        <v/>
      </c>
      <c r="L21" s="16">
        <f>IFERROR(SUM(Intake[[#This Row],[Revenue Score]:[AUM Score]]),"")</f>
        <v>0</v>
      </c>
      <c r="M21" s="18"/>
      <c r="N21" s="18"/>
      <c r="O21" s="18"/>
      <c r="P21" s="18"/>
      <c r="Q21" s="18"/>
      <c r="R21" s="15">
        <f>SUM(Intake[[#This Row],[Referral Potential]:[Savings Potential]])</f>
        <v>0</v>
      </c>
      <c r="S21" s="15">
        <f>+Intake[[#This Row],[Quantitative Score]]+Intake[[#This Row],[Qualitative Score]]</f>
        <v>0</v>
      </c>
      <c r="T2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 s="102"/>
      <c r="V21" s="102"/>
      <c r="W21" s="103"/>
      <c r="X21" s="103"/>
      <c r="Y21" s="44" t="str">
        <f>IFERROR(IF(S21=0,"",_xlfn.PERCENTRANK.EXC(Intake[Total Score],S21)),)</f>
        <v/>
      </c>
      <c r="Z21" s="38" t="str">
        <f xml:space="preserve">
(IF(Intake[[#This Row],[Rank]]="","",
IF(Intake[[#This Row],[Rank]]&gt;($Z$6+$Z$5+$Z$4),$Y$3,
IF(Intake[[#This Row],[Rank]]&gt;($Z$6+$Z$5),$Y$4,
IF(Intake[[#This Row],[Rank]]&gt;($Z$6),$Y$5,
IF(Intake[[#This Row],[Rank]]&lt;($Z$6),$Y$6,
))))))</f>
        <v/>
      </c>
      <c r="AA21" s="20"/>
      <c r="AB21" s="20" t="s">
        <v>73</v>
      </c>
      <c r="AC21" s="20"/>
      <c r="AD21" s="106"/>
      <c r="AE21" s="106"/>
      <c r="AF21" s="106"/>
      <c r="AG21" s="106"/>
      <c r="AH21" s="106"/>
      <c r="AI21" s="106"/>
      <c r="AJ21" s="109"/>
      <c r="AK21" s="110"/>
      <c r="AL21" s="107"/>
      <c r="AM21" s="107"/>
      <c r="AN21" s="107"/>
      <c r="AO21" s="107"/>
      <c r="AP21" s="107"/>
      <c r="AQ21" s="107"/>
    </row>
    <row r="22" spans="2:43" ht="14.85" customHeight="1" x14ac:dyDescent="0.3">
      <c r="B22" s="18" t="s">
        <v>85</v>
      </c>
      <c r="C22" s="107" t="s">
        <v>77</v>
      </c>
      <c r="D22" s="97"/>
      <c r="E22" s="97"/>
      <c r="F22" s="98"/>
      <c r="G22" s="97"/>
      <c r="H22" s="98"/>
      <c r="I22" s="101" t="str">
        <f t="shared" si="0"/>
        <v/>
      </c>
      <c r="J22" s="16" t="str">
        <f>IF(G22="","",PERCENTRANK(Intake[T-12 Production],G22)*10)</f>
        <v/>
      </c>
      <c r="K22" s="16" t="str">
        <f>IF(D22="","",PERCENTRANK(Intake[Assets Under Management],D22)*10)</f>
        <v/>
      </c>
      <c r="L22" s="16">
        <f>IFERROR(SUM(Intake[[#This Row],[Revenue Score]:[AUM Score]]),"")</f>
        <v>0</v>
      </c>
      <c r="M22" s="18"/>
      <c r="N22" s="18"/>
      <c r="O22" s="18"/>
      <c r="P22" s="18"/>
      <c r="Q22" s="18"/>
      <c r="R22" s="15">
        <f>SUM(Intake[[#This Row],[Referral Potential]:[Savings Potential]])</f>
        <v>0</v>
      </c>
      <c r="S22" s="15">
        <f>+Intake[[#This Row],[Quantitative Score]]+Intake[[#This Row],[Qualitative Score]]</f>
        <v>0</v>
      </c>
      <c r="T2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 s="102"/>
      <c r="V22" s="102"/>
      <c r="W22" s="103"/>
      <c r="X22" s="103"/>
      <c r="Y22" s="44" t="str">
        <f>IFERROR(IF(S22=0,"",_xlfn.PERCENTRANK.EXC(Intake[Total Score],S22)),)</f>
        <v/>
      </c>
      <c r="Z22" s="38" t="str">
        <f xml:space="preserve">
(IF(Intake[[#This Row],[Rank]]="","",
IF(Intake[[#This Row],[Rank]]&gt;($Z$6+$Z$5+$Z$4),$Y$3,
IF(Intake[[#This Row],[Rank]]&gt;($Z$6+$Z$5),$Y$4,
IF(Intake[[#This Row],[Rank]]&gt;($Z$6),$Y$5,
IF(Intake[[#This Row],[Rank]]&lt;($Z$6),$Y$6,
))))))</f>
        <v/>
      </c>
      <c r="AA22" s="20"/>
      <c r="AB22" s="20" t="s">
        <v>73</v>
      </c>
      <c r="AC22" s="20"/>
      <c r="AD22" s="106"/>
      <c r="AE22" s="106"/>
      <c r="AF22" s="106"/>
      <c r="AG22" s="106"/>
      <c r="AH22" s="106"/>
      <c r="AI22" s="106"/>
      <c r="AJ22" s="107"/>
      <c r="AK22" s="108"/>
      <c r="AL22" s="109"/>
      <c r="AM22" s="109"/>
      <c r="AN22" s="109"/>
      <c r="AO22" s="107"/>
      <c r="AP22" s="109"/>
      <c r="AQ22" s="109"/>
    </row>
    <row r="23" spans="2:43" ht="14.85" customHeight="1" x14ac:dyDescent="0.3">
      <c r="B23" s="18" t="s">
        <v>87</v>
      </c>
      <c r="C23" s="107" t="s">
        <v>77</v>
      </c>
      <c r="D23" s="97"/>
      <c r="E23" s="97"/>
      <c r="F23" s="98"/>
      <c r="G23" s="97"/>
      <c r="H23" s="97"/>
      <c r="I23" s="101" t="str">
        <f t="shared" si="0"/>
        <v/>
      </c>
      <c r="J23" s="16" t="str">
        <f>IF(G23="","",PERCENTRANK(Intake[T-12 Production],G23)*10)</f>
        <v/>
      </c>
      <c r="K23" s="16" t="str">
        <f>IF(D23="","",PERCENTRANK(Intake[Assets Under Management],D23)*10)</f>
        <v/>
      </c>
      <c r="L23" s="16">
        <f>IFERROR(SUM(Intake[[#This Row],[Revenue Score]:[AUM Score]]),"")</f>
        <v>0</v>
      </c>
      <c r="M23" s="18"/>
      <c r="N23" s="18"/>
      <c r="O23" s="18"/>
      <c r="P23" s="18"/>
      <c r="Q23" s="18"/>
      <c r="R23" s="15">
        <f>SUM(Intake[[#This Row],[Referral Potential]:[Savings Potential]])</f>
        <v>0</v>
      </c>
      <c r="S23" s="15">
        <f>+Intake[[#This Row],[Quantitative Score]]+Intake[[#This Row],[Qualitative Score]]</f>
        <v>0</v>
      </c>
      <c r="T2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 s="102"/>
      <c r="V23" s="102"/>
      <c r="W23" s="103"/>
      <c r="X23" s="103"/>
      <c r="Y23" s="44" t="str">
        <f>IFERROR(IF(S23=0,"",_xlfn.PERCENTRANK.EXC(Intake[Total Score],S23)),)</f>
        <v/>
      </c>
      <c r="Z23" s="38" t="str">
        <f xml:space="preserve">
(IF(Intake[[#This Row],[Rank]]="","",
IF(Intake[[#This Row],[Rank]]&gt;($Z$6+$Z$5+$Z$4),$Y$3,
IF(Intake[[#This Row],[Rank]]&gt;($Z$6+$Z$5),$Y$4,
IF(Intake[[#This Row],[Rank]]&gt;($Z$6),$Y$5,
IF(Intake[[#This Row],[Rank]]&lt;($Z$6),$Y$6,
))))))</f>
        <v/>
      </c>
      <c r="AA23" s="20"/>
      <c r="AB23" s="20" t="s">
        <v>73</v>
      </c>
      <c r="AC23" s="20"/>
      <c r="AD23" s="106"/>
      <c r="AE23" s="106"/>
      <c r="AF23" s="106"/>
      <c r="AG23" s="106"/>
      <c r="AH23" s="106"/>
      <c r="AI23" s="106"/>
      <c r="AJ23" s="109"/>
      <c r="AK23" s="110"/>
      <c r="AL23" s="107"/>
      <c r="AM23" s="107"/>
      <c r="AN23" s="107"/>
      <c r="AO23" s="107"/>
      <c r="AP23" s="107"/>
      <c r="AQ23" s="107"/>
    </row>
    <row r="24" spans="2:43" ht="14.85" customHeight="1" x14ac:dyDescent="0.3">
      <c r="B24" s="18" t="s">
        <v>88</v>
      </c>
      <c r="C24" s="107" t="s">
        <v>81</v>
      </c>
      <c r="D24" s="97"/>
      <c r="E24" s="97"/>
      <c r="F24" s="98"/>
      <c r="G24" s="97"/>
      <c r="H24" s="98"/>
      <c r="I24" s="101" t="str">
        <f t="shared" si="0"/>
        <v/>
      </c>
      <c r="J24" s="16" t="str">
        <f>IF(G24="","",PERCENTRANK(Intake[T-12 Production],G24)*10)</f>
        <v/>
      </c>
      <c r="K24" s="16" t="str">
        <f>IF(D24="","",PERCENTRANK(Intake[Assets Under Management],D24)*10)</f>
        <v/>
      </c>
      <c r="L24" s="16">
        <f>IFERROR(SUM(Intake[[#This Row],[Revenue Score]:[AUM Score]]),"")</f>
        <v>0</v>
      </c>
      <c r="M24" s="18"/>
      <c r="N24" s="18"/>
      <c r="O24" s="18"/>
      <c r="P24" s="18"/>
      <c r="Q24" s="18"/>
      <c r="R24" s="15">
        <f>SUM(Intake[[#This Row],[Referral Potential]:[Savings Potential]])</f>
        <v>0</v>
      </c>
      <c r="S24" s="15">
        <f>+Intake[[#This Row],[Quantitative Score]]+Intake[[#This Row],[Qualitative Score]]</f>
        <v>0</v>
      </c>
      <c r="T2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 s="102"/>
      <c r="V24" s="102"/>
      <c r="W24" s="103"/>
      <c r="X24" s="103"/>
      <c r="Y24" s="44" t="str">
        <f>IFERROR(IF(S24=0,"",_xlfn.PERCENTRANK.EXC(Intake[Total Score],S24)),)</f>
        <v/>
      </c>
      <c r="Z24" s="38" t="str">
        <f xml:space="preserve">
(IF(Intake[[#This Row],[Rank]]="","",
IF(Intake[[#This Row],[Rank]]&gt;($Z$6+$Z$5+$Z$4),$Y$3,
IF(Intake[[#This Row],[Rank]]&gt;($Z$6+$Z$5),$Y$4,
IF(Intake[[#This Row],[Rank]]&gt;($Z$6),$Y$5,
IF(Intake[[#This Row],[Rank]]&lt;($Z$6),$Y$6,
))))))</f>
        <v/>
      </c>
      <c r="AA24" s="20"/>
      <c r="AB24" s="20" t="s">
        <v>73</v>
      </c>
      <c r="AC24" s="20"/>
      <c r="AD24" s="106"/>
      <c r="AE24" s="106"/>
      <c r="AF24" s="106"/>
      <c r="AG24" s="106"/>
      <c r="AH24" s="106"/>
      <c r="AI24" s="106"/>
      <c r="AJ24" s="107"/>
      <c r="AK24" s="108"/>
      <c r="AL24" s="107"/>
      <c r="AM24" s="112"/>
      <c r="AN24" s="107"/>
      <c r="AO24" s="107"/>
      <c r="AP24" s="109"/>
      <c r="AQ24" s="107"/>
    </row>
    <row r="25" spans="2:43" ht="14.85" customHeight="1" x14ac:dyDescent="0.3">
      <c r="B25" s="18" t="s">
        <v>89</v>
      </c>
      <c r="C25" s="107" t="s">
        <v>72</v>
      </c>
      <c r="D25" s="97"/>
      <c r="E25" s="97"/>
      <c r="F25" s="98"/>
      <c r="G25" s="97"/>
      <c r="H25" s="98"/>
      <c r="I25" s="101" t="str">
        <f t="shared" si="0"/>
        <v/>
      </c>
      <c r="J25" s="16" t="str">
        <f>IF(G25="","",PERCENTRANK(Intake[T-12 Production],G25)*10)</f>
        <v/>
      </c>
      <c r="K25" s="16" t="str">
        <f>IF(D25="","",PERCENTRANK(Intake[Assets Under Management],D25)*10)</f>
        <v/>
      </c>
      <c r="L25" s="16">
        <f>IFERROR(SUM(Intake[[#This Row],[Revenue Score]:[AUM Score]]),"")</f>
        <v>0</v>
      </c>
      <c r="M25" s="18"/>
      <c r="N25" s="18"/>
      <c r="O25" s="18"/>
      <c r="P25" s="18"/>
      <c r="Q25" s="18"/>
      <c r="R25" s="15">
        <f>SUM(Intake[[#This Row],[Referral Potential]:[Savings Potential]])</f>
        <v>0</v>
      </c>
      <c r="S25" s="15">
        <f>+Intake[[#This Row],[Quantitative Score]]+Intake[[#This Row],[Qualitative Score]]</f>
        <v>0</v>
      </c>
      <c r="T2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 s="102"/>
      <c r="V25" s="102"/>
      <c r="W25" s="103"/>
      <c r="X25" s="103"/>
      <c r="Y25" s="44" t="str">
        <f>IFERROR(IF(S25=0,"",_xlfn.PERCENTRANK.EXC(Intake[Total Score],S25)),)</f>
        <v/>
      </c>
      <c r="Z25" s="38" t="str">
        <f xml:space="preserve">
(IF(Intake[[#This Row],[Rank]]="","",
IF(Intake[[#This Row],[Rank]]&gt;($Z$6+$Z$5+$Z$4),$Y$3,
IF(Intake[[#This Row],[Rank]]&gt;($Z$6+$Z$5),$Y$4,
IF(Intake[[#This Row],[Rank]]&gt;($Z$6),$Y$5,
IF(Intake[[#This Row],[Rank]]&lt;($Z$6),$Y$6,
))))))</f>
        <v/>
      </c>
      <c r="AA25" s="20"/>
      <c r="AB25" s="20" t="s">
        <v>73</v>
      </c>
      <c r="AC25" s="20"/>
      <c r="AD25" s="106"/>
      <c r="AE25" s="106"/>
      <c r="AF25" s="106"/>
      <c r="AG25" s="106"/>
      <c r="AH25" s="106"/>
      <c r="AI25" s="106"/>
      <c r="AJ25" s="109"/>
      <c r="AK25" s="110"/>
      <c r="AL25" s="109"/>
      <c r="AM25" s="107"/>
      <c r="AN25" s="107"/>
      <c r="AO25" s="107"/>
      <c r="AP25" s="109"/>
      <c r="AQ25" s="109"/>
    </row>
    <row r="26" spans="2:43" ht="14.85" customHeight="1" x14ac:dyDescent="0.3">
      <c r="B26" s="18" t="s">
        <v>90</v>
      </c>
      <c r="C26" s="107" t="s">
        <v>81</v>
      </c>
      <c r="D26" s="97"/>
      <c r="E26" s="97"/>
      <c r="F26" s="98"/>
      <c r="G26" s="97"/>
      <c r="H26" s="98"/>
      <c r="I26" s="101" t="str">
        <f t="shared" si="0"/>
        <v/>
      </c>
      <c r="J26" s="16" t="str">
        <f>IF(G26="","",PERCENTRANK(Intake[T-12 Production],G26)*10)</f>
        <v/>
      </c>
      <c r="K26" s="16" t="str">
        <f>IF(D26="","",PERCENTRANK(Intake[Assets Under Management],D26)*10)</f>
        <v/>
      </c>
      <c r="L26" s="16">
        <f>IFERROR(SUM(Intake[[#This Row],[Revenue Score]:[AUM Score]]),"")</f>
        <v>0</v>
      </c>
      <c r="M26" s="18"/>
      <c r="N26" s="18"/>
      <c r="O26" s="18"/>
      <c r="P26" s="18"/>
      <c r="Q26" s="18"/>
      <c r="R26" s="15">
        <f>SUM(Intake[[#This Row],[Referral Potential]:[Savings Potential]])</f>
        <v>0</v>
      </c>
      <c r="S26" s="15">
        <f>+Intake[[#This Row],[Quantitative Score]]+Intake[[#This Row],[Qualitative Score]]</f>
        <v>0</v>
      </c>
      <c r="T2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 s="102"/>
      <c r="V26" s="102"/>
      <c r="W26" s="103"/>
      <c r="X26" s="103"/>
      <c r="Y26" s="44" t="str">
        <f>IFERROR(IF(S26=0,"",_xlfn.PERCENTRANK.EXC(Intake[Total Score],S26)),)</f>
        <v/>
      </c>
      <c r="Z26" s="38" t="str">
        <f xml:space="preserve">
(IF(Intake[[#This Row],[Rank]]="","",
IF(Intake[[#This Row],[Rank]]&gt;($Z$6+$Z$5+$Z$4),$Y$3,
IF(Intake[[#This Row],[Rank]]&gt;($Z$6+$Z$5),$Y$4,
IF(Intake[[#This Row],[Rank]]&gt;($Z$6),$Y$5,
IF(Intake[[#This Row],[Rank]]&lt;($Z$6),$Y$6,
))))))</f>
        <v/>
      </c>
      <c r="AA26" s="20"/>
      <c r="AB26" s="20" t="s">
        <v>73</v>
      </c>
      <c r="AC26" s="20"/>
      <c r="AD26" s="106"/>
      <c r="AE26" s="106"/>
      <c r="AF26" s="106"/>
      <c r="AG26" s="106"/>
      <c r="AH26" s="106"/>
      <c r="AI26" s="106"/>
      <c r="AJ26" s="107"/>
      <c r="AK26" s="108"/>
      <c r="AL26" s="107"/>
      <c r="AM26" s="107"/>
      <c r="AN26" s="107"/>
      <c r="AO26" s="107"/>
      <c r="AP26" s="109"/>
      <c r="AQ26" s="107"/>
    </row>
    <row r="27" spans="2:43" ht="14.85" customHeight="1" x14ac:dyDescent="0.3">
      <c r="B27" s="18" t="s">
        <v>91</v>
      </c>
      <c r="C27" s="107" t="s">
        <v>81</v>
      </c>
      <c r="D27" s="97"/>
      <c r="E27" s="97"/>
      <c r="F27" s="98"/>
      <c r="G27" s="97"/>
      <c r="H27" s="98"/>
      <c r="I27" s="101" t="str">
        <f t="shared" si="0"/>
        <v/>
      </c>
      <c r="J27" s="16" t="str">
        <f>IF(G27="","",PERCENTRANK(Intake[T-12 Production],G27)*10)</f>
        <v/>
      </c>
      <c r="K27" s="16" t="str">
        <f>IF(D27="","",PERCENTRANK(Intake[Assets Under Management],D27)*10)</f>
        <v/>
      </c>
      <c r="L27" s="16">
        <f>IFERROR(SUM(Intake[[#This Row],[Revenue Score]:[AUM Score]]),"")</f>
        <v>0</v>
      </c>
      <c r="M27" s="18"/>
      <c r="N27" s="18"/>
      <c r="O27" s="18"/>
      <c r="P27" s="18"/>
      <c r="Q27" s="18"/>
      <c r="R27" s="15">
        <f>SUM(Intake[[#This Row],[Referral Potential]:[Savings Potential]])</f>
        <v>0</v>
      </c>
      <c r="S27" s="15">
        <f>+Intake[[#This Row],[Quantitative Score]]+Intake[[#This Row],[Qualitative Score]]</f>
        <v>0</v>
      </c>
      <c r="T2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 s="102"/>
      <c r="V27" s="102"/>
      <c r="W27" s="103"/>
      <c r="X27" s="103"/>
      <c r="Y27" s="44" t="str">
        <f>IFERROR(IF(S27=0,"",_xlfn.PERCENTRANK.EXC(Intake[Total Score],S27)),)</f>
        <v/>
      </c>
      <c r="Z27" s="38" t="str">
        <f xml:space="preserve">
(IF(Intake[[#This Row],[Rank]]="","",
IF(Intake[[#This Row],[Rank]]&gt;($Z$6+$Z$5+$Z$4),$Y$3,
IF(Intake[[#This Row],[Rank]]&gt;($Z$6+$Z$5),$Y$4,
IF(Intake[[#This Row],[Rank]]&gt;($Z$6),$Y$5,
IF(Intake[[#This Row],[Rank]]&lt;($Z$6),$Y$6,
))))))</f>
        <v/>
      </c>
      <c r="AA27" s="20"/>
      <c r="AB27" s="20" t="s">
        <v>73</v>
      </c>
      <c r="AC27" s="20"/>
      <c r="AD27" s="106"/>
      <c r="AE27" s="106"/>
      <c r="AF27" s="106"/>
      <c r="AG27" s="106"/>
      <c r="AH27" s="106"/>
      <c r="AI27" s="106"/>
      <c r="AJ27" s="109"/>
      <c r="AK27" s="108"/>
      <c r="AL27" s="107"/>
      <c r="AM27" s="111"/>
      <c r="AN27" s="107"/>
      <c r="AO27" s="107"/>
      <c r="AP27" s="109"/>
      <c r="AQ27" s="107"/>
    </row>
    <row r="28" spans="2:43" ht="14.85" customHeight="1" x14ac:dyDescent="0.3">
      <c r="B28" s="18" t="s">
        <v>92</v>
      </c>
      <c r="C28" s="107" t="s">
        <v>77</v>
      </c>
      <c r="D28" s="97"/>
      <c r="E28" s="97"/>
      <c r="F28" s="98"/>
      <c r="G28" s="97"/>
      <c r="H28" s="98"/>
      <c r="I28" s="101" t="str">
        <f t="shared" si="0"/>
        <v/>
      </c>
      <c r="J28" s="16" t="str">
        <f>IF(G28="","",PERCENTRANK(Intake[T-12 Production],G28)*10)</f>
        <v/>
      </c>
      <c r="K28" s="16" t="str">
        <f>IF(D28="","",PERCENTRANK(Intake[Assets Under Management],D28)*10)</f>
        <v/>
      </c>
      <c r="L28" s="16">
        <f>IFERROR(SUM(Intake[[#This Row],[Revenue Score]:[AUM Score]]),"")</f>
        <v>0</v>
      </c>
      <c r="M28" s="18"/>
      <c r="N28" s="18"/>
      <c r="O28" s="18"/>
      <c r="P28" s="18"/>
      <c r="Q28" s="18"/>
      <c r="R28" s="15">
        <f>SUM(Intake[[#This Row],[Referral Potential]:[Savings Potential]])</f>
        <v>0</v>
      </c>
      <c r="S28" s="15">
        <f>+Intake[[#This Row],[Quantitative Score]]+Intake[[#This Row],[Qualitative Score]]</f>
        <v>0</v>
      </c>
      <c r="T2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 s="102"/>
      <c r="V28" s="102"/>
      <c r="W28" s="103"/>
      <c r="X28" s="103"/>
      <c r="Y28" s="44" t="str">
        <f>IFERROR(IF(S28=0,"",_xlfn.PERCENTRANK.EXC(Intake[Total Score],S28)),)</f>
        <v/>
      </c>
      <c r="Z28" s="38" t="str">
        <f xml:space="preserve">
(IF(Intake[[#This Row],[Rank]]="","",
IF(Intake[[#This Row],[Rank]]&gt;($Z$6+$Z$5+$Z$4),$Y$3,
IF(Intake[[#This Row],[Rank]]&gt;($Z$6+$Z$5),$Y$4,
IF(Intake[[#This Row],[Rank]]&gt;($Z$6),$Y$5,
IF(Intake[[#This Row],[Rank]]&lt;($Z$6),$Y$6,
))))))</f>
        <v/>
      </c>
      <c r="AA28" s="20"/>
      <c r="AB28" s="20" t="s">
        <v>73</v>
      </c>
      <c r="AC28" s="20"/>
      <c r="AD28" s="106"/>
      <c r="AE28" s="106"/>
      <c r="AF28" s="106"/>
      <c r="AG28" s="106"/>
      <c r="AH28" s="106"/>
      <c r="AI28" s="106"/>
      <c r="AJ28" s="107"/>
      <c r="AK28" s="108"/>
      <c r="AL28" s="107"/>
      <c r="AM28" s="111"/>
      <c r="AN28" s="107"/>
      <c r="AO28" s="107"/>
      <c r="AP28" s="109"/>
      <c r="AQ28" s="107"/>
    </row>
    <row r="29" spans="2:43" ht="14.85" customHeight="1" x14ac:dyDescent="0.3">
      <c r="B29" s="18" t="s">
        <v>93</v>
      </c>
      <c r="C29" s="107" t="s">
        <v>77</v>
      </c>
      <c r="D29" s="97"/>
      <c r="E29" s="97"/>
      <c r="F29" s="98"/>
      <c r="G29" s="97"/>
      <c r="H29" s="98"/>
      <c r="I29" s="101" t="str">
        <f t="shared" si="0"/>
        <v/>
      </c>
      <c r="J29" s="16" t="str">
        <f>IF(G29="","",PERCENTRANK(Intake[T-12 Production],G29)*10)</f>
        <v/>
      </c>
      <c r="K29" s="16" t="str">
        <f>IF(D29="","",PERCENTRANK(Intake[Assets Under Management],D29)*10)</f>
        <v/>
      </c>
      <c r="L29" s="16">
        <f>IFERROR(SUM(Intake[[#This Row],[Revenue Score]:[AUM Score]]),"")</f>
        <v>0</v>
      </c>
      <c r="M29" s="18"/>
      <c r="N29" s="18"/>
      <c r="O29" s="18"/>
      <c r="P29" s="18"/>
      <c r="Q29" s="18"/>
      <c r="R29" s="15">
        <f>SUM(Intake[[#This Row],[Referral Potential]:[Savings Potential]])</f>
        <v>0</v>
      </c>
      <c r="S29" s="15">
        <f>+Intake[[#This Row],[Quantitative Score]]+Intake[[#This Row],[Qualitative Score]]</f>
        <v>0</v>
      </c>
      <c r="T2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 s="102"/>
      <c r="V29" s="102"/>
      <c r="W29" s="103"/>
      <c r="X29" s="103"/>
      <c r="Y29" s="44" t="str">
        <f>IFERROR(IF(S29=0,"",_xlfn.PERCENTRANK.EXC(Intake[Total Score],S29)),)</f>
        <v/>
      </c>
      <c r="Z29" s="38" t="str">
        <f xml:space="preserve">
(IF(Intake[[#This Row],[Rank]]="","",
IF(Intake[[#This Row],[Rank]]&gt;($Z$6+$Z$5+$Z$4),$Y$3,
IF(Intake[[#This Row],[Rank]]&gt;($Z$6+$Z$5),$Y$4,
IF(Intake[[#This Row],[Rank]]&gt;($Z$6),$Y$5,
IF(Intake[[#This Row],[Rank]]&lt;($Z$6),$Y$6,
))))))</f>
        <v/>
      </c>
      <c r="AA29" s="20"/>
      <c r="AB29" s="20" t="s">
        <v>73</v>
      </c>
      <c r="AC29" s="20"/>
      <c r="AD29" s="106"/>
      <c r="AE29" s="106"/>
      <c r="AF29" s="106"/>
      <c r="AG29" s="106"/>
      <c r="AH29" s="106"/>
      <c r="AI29" s="106"/>
      <c r="AJ29" s="109"/>
      <c r="AK29" s="110"/>
      <c r="AL29" s="107"/>
      <c r="AM29" s="107"/>
      <c r="AN29" s="107"/>
      <c r="AO29" s="107"/>
      <c r="AP29" s="107"/>
      <c r="AQ29" s="107"/>
    </row>
    <row r="30" spans="2:43" ht="14.85" customHeight="1" x14ac:dyDescent="0.3">
      <c r="B30" s="18" t="s">
        <v>94</v>
      </c>
      <c r="C30" s="107" t="s">
        <v>77</v>
      </c>
      <c r="D30" s="97"/>
      <c r="E30" s="97"/>
      <c r="F30" s="98"/>
      <c r="G30" s="97"/>
      <c r="H30" s="98"/>
      <c r="I30" s="101" t="str">
        <f t="shared" si="0"/>
        <v/>
      </c>
      <c r="J30" s="16" t="str">
        <f>IF(G30="","",PERCENTRANK(Intake[T-12 Production],G30)*10)</f>
        <v/>
      </c>
      <c r="K30" s="16" t="str">
        <f>IF(D30="","",PERCENTRANK(Intake[Assets Under Management],D30)*10)</f>
        <v/>
      </c>
      <c r="L30" s="16">
        <f>IFERROR(SUM(Intake[[#This Row],[Revenue Score]:[AUM Score]]),"")</f>
        <v>0</v>
      </c>
      <c r="M30" s="18"/>
      <c r="N30" s="18"/>
      <c r="O30" s="18"/>
      <c r="P30" s="18"/>
      <c r="Q30" s="18"/>
      <c r="R30" s="15">
        <f>SUM(Intake[[#This Row],[Referral Potential]:[Savings Potential]])</f>
        <v>0</v>
      </c>
      <c r="S30" s="15">
        <f>+Intake[[#This Row],[Quantitative Score]]+Intake[[#This Row],[Qualitative Score]]</f>
        <v>0</v>
      </c>
      <c r="T3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 s="102"/>
      <c r="V30" s="102"/>
      <c r="W30" s="103"/>
      <c r="X30" s="103"/>
      <c r="Y30" s="44" t="str">
        <f>IFERROR(IF(S30=0,"",_xlfn.PERCENTRANK.EXC(Intake[Total Score],S30)),)</f>
        <v/>
      </c>
      <c r="Z30" s="38" t="str">
        <f xml:space="preserve">
(IF(Intake[[#This Row],[Rank]]="","",
IF(Intake[[#This Row],[Rank]]&gt;($Z$6+$Z$5+$Z$4),$Y$3,
IF(Intake[[#This Row],[Rank]]&gt;($Z$6+$Z$5),$Y$4,
IF(Intake[[#This Row],[Rank]]&gt;($Z$6),$Y$5,
IF(Intake[[#This Row],[Rank]]&lt;($Z$6),$Y$6,
))))))</f>
        <v/>
      </c>
      <c r="AA30" s="20"/>
      <c r="AB30" s="20" t="s">
        <v>73</v>
      </c>
      <c r="AC30" s="20"/>
      <c r="AD30" s="106"/>
      <c r="AE30" s="106"/>
      <c r="AF30" s="106"/>
      <c r="AG30" s="106"/>
      <c r="AH30" s="106"/>
      <c r="AI30" s="106"/>
      <c r="AJ30" s="109"/>
      <c r="AK30" s="110"/>
      <c r="AL30" s="107"/>
      <c r="AM30" s="111"/>
      <c r="AN30" s="107"/>
      <c r="AO30" s="107"/>
      <c r="AP30" s="107"/>
      <c r="AQ30" s="107"/>
    </row>
    <row r="31" spans="2:43" ht="14.85" customHeight="1" x14ac:dyDescent="0.3">
      <c r="B31" s="18" t="s">
        <v>95</v>
      </c>
      <c r="C31" s="107" t="s">
        <v>77</v>
      </c>
      <c r="D31" s="97"/>
      <c r="E31" s="97"/>
      <c r="F31" s="98"/>
      <c r="G31" s="97"/>
      <c r="H31" s="98"/>
      <c r="I31" s="101" t="str">
        <f t="shared" si="0"/>
        <v/>
      </c>
      <c r="J31" s="16" t="str">
        <f>IF(G31="","",PERCENTRANK(Intake[T-12 Production],G31)*10)</f>
        <v/>
      </c>
      <c r="K31" s="16" t="str">
        <f>IF(D31="","",PERCENTRANK(Intake[Assets Under Management],D31)*10)</f>
        <v/>
      </c>
      <c r="L31" s="16">
        <f>IFERROR(SUM(Intake[[#This Row],[Revenue Score]:[AUM Score]]),"")</f>
        <v>0</v>
      </c>
      <c r="M31" s="18"/>
      <c r="N31" s="18"/>
      <c r="O31" s="18"/>
      <c r="P31" s="18"/>
      <c r="Q31" s="18"/>
      <c r="R31" s="15">
        <f>SUM(Intake[[#This Row],[Referral Potential]:[Savings Potential]])</f>
        <v>0</v>
      </c>
      <c r="S31" s="15">
        <f>+Intake[[#This Row],[Quantitative Score]]+Intake[[#This Row],[Qualitative Score]]</f>
        <v>0</v>
      </c>
      <c r="T3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 s="102"/>
      <c r="V31" s="102"/>
      <c r="W31" s="103"/>
      <c r="X31" s="103"/>
      <c r="Y31" s="44" t="str">
        <f>IFERROR(IF(S31=0,"",_xlfn.PERCENTRANK.EXC(Intake[Total Score],S31)),)</f>
        <v/>
      </c>
      <c r="Z31" s="38" t="str">
        <f xml:space="preserve">
(IF(Intake[[#This Row],[Rank]]="","",
IF(Intake[[#This Row],[Rank]]&gt;($Z$6+$Z$5+$Z$4),$Y$3,
IF(Intake[[#This Row],[Rank]]&gt;($Z$6+$Z$5),$Y$4,
IF(Intake[[#This Row],[Rank]]&gt;($Z$6),$Y$5,
IF(Intake[[#This Row],[Rank]]&lt;($Z$6),$Y$6,
))))))</f>
        <v/>
      </c>
      <c r="AA31" s="20"/>
      <c r="AB31" s="20" t="s">
        <v>73</v>
      </c>
      <c r="AC31" s="20"/>
      <c r="AD31" s="106"/>
      <c r="AE31" s="106"/>
      <c r="AF31" s="106"/>
      <c r="AG31" s="106"/>
      <c r="AH31" s="106"/>
      <c r="AI31" s="106"/>
      <c r="AJ31" s="107"/>
      <c r="AK31" s="108"/>
      <c r="AL31" s="109"/>
      <c r="AM31" s="109"/>
      <c r="AN31" s="109"/>
      <c r="AO31" s="107"/>
      <c r="AP31" s="109"/>
      <c r="AQ31" s="109"/>
    </row>
    <row r="32" spans="2:43" ht="14.85" customHeight="1" x14ac:dyDescent="0.3">
      <c r="B32" s="18" t="s">
        <v>96</v>
      </c>
      <c r="C32" s="107" t="s">
        <v>72</v>
      </c>
      <c r="D32" s="97"/>
      <c r="E32" s="97"/>
      <c r="F32" s="98"/>
      <c r="G32" s="97"/>
      <c r="H32" s="98"/>
      <c r="I32" s="101" t="str">
        <f t="shared" si="0"/>
        <v/>
      </c>
      <c r="J32" s="16" t="str">
        <f>IF(G32="","",PERCENTRANK(Intake[T-12 Production],G32)*10)</f>
        <v/>
      </c>
      <c r="K32" s="16" t="str">
        <f>IF(D32="","",PERCENTRANK(Intake[Assets Under Management],D32)*10)</f>
        <v/>
      </c>
      <c r="L32" s="16">
        <f>IFERROR(SUM(Intake[[#This Row],[Revenue Score]:[AUM Score]]),"")</f>
        <v>0</v>
      </c>
      <c r="M32" s="18"/>
      <c r="N32" s="18"/>
      <c r="O32" s="18"/>
      <c r="P32" s="18"/>
      <c r="Q32" s="18"/>
      <c r="R32" s="15">
        <f>SUM(Intake[[#This Row],[Referral Potential]:[Savings Potential]])</f>
        <v>0</v>
      </c>
      <c r="S32" s="15">
        <f>+Intake[[#This Row],[Quantitative Score]]+Intake[[#This Row],[Qualitative Score]]</f>
        <v>0</v>
      </c>
      <c r="T3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 s="102"/>
      <c r="V32" s="102"/>
      <c r="W32" s="103"/>
      <c r="X32" s="103"/>
      <c r="Y32" s="44" t="str">
        <f>IFERROR(IF(S32=0,"",_xlfn.PERCENTRANK.EXC(Intake[Total Score],S32)),)</f>
        <v/>
      </c>
      <c r="Z32" s="38" t="str">
        <f xml:space="preserve">
(IF(Intake[[#This Row],[Rank]]="","",
IF(Intake[[#This Row],[Rank]]&gt;($Z$6+$Z$5+$Z$4),$Y$3,
IF(Intake[[#This Row],[Rank]]&gt;($Z$6+$Z$5),$Y$4,
IF(Intake[[#This Row],[Rank]]&gt;($Z$6),$Y$5,
IF(Intake[[#This Row],[Rank]]&lt;($Z$6),$Y$6,
))))))</f>
        <v/>
      </c>
      <c r="AA32" s="20"/>
      <c r="AB32" s="20" t="s">
        <v>73</v>
      </c>
      <c r="AC32" s="20"/>
      <c r="AD32" s="106"/>
      <c r="AE32" s="106"/>
      <c r="AF32" s="106"/>
      <c r="AG32" s="106"/>
      <c r="AH32" s="106"/>
      <c r="AI32" s="106"/>
      <c r="AJ32" s="109"/>
      <c r="AK32" s="110"/>
      <c r="AL32" s="109"/>
      <c r="AM32" s="109"/>
      <c r="AN32" s="109"/>
      <c r="AO32" s="107"/>
      <c r="AP32" s="109"/>
      <c r="AQ32" s="109"/>
    </row>
    <row r="33" spans="2:43" ht="14.85" customHeight="1" x14ac:dyDescent="0.3">
      <c r="B33" s="18" t="s">
        <v>97</v>
      </c>
      <c r="C33" s="107" t="s">
        <v>72</v>
      </c>
      <c r="D33" s="97"/>
      <c r="E33" s="97"/>
      <c r="F33" s="98"/>
      <c r="G33" s="97"/>
      <c r="H33" s="98"/>
      <c r="I33" s="101" t="str">
        <f t="shared" si="0"/>
        <v/>
      </c>
      <c r="J33" s="16" t="str">
        <f>IF(G33="","",PERCENTRANK(Intake[T-12 Production],G33)*10)</f>
        <v/>
      </c>
      <c r="K33" s="16" t="str">
        <f>IF(D33="","",PERCENTRANK(Intake[Assets Under Management],D33)*10)</f>
        <v/>
      </c>
      <c r="L33" s="16">
        <f>IFERROR(SUM(Intake[[#This Row],[Revenue Score]:[AUM Score]]),"")</f>
        <v>0</v>
      </c>
      <c r="M33" s="18"/>
      <c r="N33" s="18"/>
      <c r="O33" s="18"/>
      <c r="P33" s="18"/>
      <c r="Q33" s="18"/>
      <c r="R33" s="15">
        <f>SUM(Intake[[#This Row],[Referral Potential]:[Savings Potential]])</f>
        <v>0</v>
      </c>
      <c r="S33" s="15">
        <f>+Intake[[#This Row],[Quantitative Score]]+Intake[[#This Row],[Qualitative Score]]</f>
        <v>0</v>
      </c>
      <c r="T3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 s="102"/>
      <c r="V33" s="102"/>
      <c r="W33" s="103"/>
      <c r="X33" s="103"/>
      <c r="Y33" s="44" t="str">
        <f>IFERROR(IF(S33=0,"",_xlfn.PERCENTRANK.EXC(Intake[Total Score],S33)),)</f>
        <v/>
      </c>
      <c r="Z33" s="38" t="str">
        <f xml:space="preserve">
(IF(Intake[[#This Row],[Rank]]="","",
IF(Intake[[#This Row],[Rank]]&gt;($Z$6+$Z$5+$Z$4),$Y$3,
IF(Intake[[#This Row],[Rank]]&gt;($Z$6+$Z$5),$Y$4,
IF(Intake[[#This Row],[Rank]]&gt;($Z$6),$Y$5,
IF(Intake[[#This Row],[Rank]]&lt;($Z$6),$Y$6,
))))))</f>
        <v/>
      </c>
      <c r="AA33" s="20"/>
      <c r="AB33" s="20" t="s">
        <v>73</v>
      </c>
      <c r="AC33" s="20"/>
      <c r="AD33" s="106"/>
      <c r="AE33" s="106"/>
      <c r="AF33" s="106"/>
      <c r="AG33" s="106"/>
      <c r="AH33" s="106"/>
      <c r="AI33" s="106"/>
      <c r="AJ33" s="107"/>
      <c r="AK33" s="108"/>
      <c r="AL33" s="109"/>
      <c r="AM33" s="109"/>
      <c r="AN33" s="109"/>
      <c r="AO33" s="107"/>
      <c r="AP33" s="109"/>
      <c r="AQ33" s="109"/>
    </row>
    <row r="34" spans="2:43" ht="14.85" customHeight="1" x14ac:dyDescent="0.3">
      <c r="B34" s="18" t="s">
        <v>98</v>
      </c>
      <c r="C34" s="107" t="s">
        <v>77</v>
      </c>
      <c r="D34" s="97"/>
      <c r="E34" s="97"/>
      <c r="F34" s="98"/>
      <c r="G34" s="97"/>
      <c r="H34" s="98"/>
      <c r="I34" s="101" t="str">
        <f t="shared" si="0"/>
        <v/>
      </c>
      <c r="J34" s="16" t="str">
        <f>IF(G34="","",PERCENTRANK(Intake[T-12 Production],G34)*10)</f>
        <v/>
      </c>
      <c r="K34" s="16" t="str">
        <f>IF(D34="","",PERCENTRANK(Intake[Assets Under Management],D34)*10)</f>
        <v/>
      </c>
      <c r="L34" s="16">
        <f>IFERROR(SUM(Intake[[#This Row],[Revenue Score]:[AUM Score]]),"")</f>
        <v>0</v>
      </c>
      <c r="M34" s="18"/>
      <c r="N34" s="18"/>
      <c r="O34" s="18"/>
      <c r="P34" s="18"/>
      <c r="Q34" s="18"/>
      <c r="R34" s="15">
        <f>SUM(Intake[[#This Row],[Referral Potential]:[Savings Potential]])</f>
        <v>0</v>
      </c>
      <c r="S34" s="15">
        <f>+Intake[[#This Row],[Quantitative Score]]+Intake[[#This Row],[Qualitative Score]]</f>
        <v>0</v>
      </c>
      <c r="T3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 s="102"/>
      <c r="V34" s="102"/>
      <c r="W34" s="103"/>
      <c r="X34" s="103"/>
      <c r="Y34" s="44" t="str">
        <f>IFERROR(IF(S34=0,"",_xlfn.PERCENTRANK.EXC(Intake[Total Score],S34)),)</f>
        <v/>
      </c>
      <c r="Z34" s="38" t="str">
        <f xml:space="preserve">
(IF(Intake[[#This Row],[Rank]]="","",
IF(Intake[[#This Row],[Rank]]&gt;($Z$6+$Z$5+$Z$4),$Y$3,
IF(Intake[[#This Row],[Rank]]&gt;($Z$6+$Z$5),$Y$4,
IF(Intake[[#This Row],[Rank]]&gt;($Z$6),$Y$5,
IF(Intake[[#This Row],[Rank]]&lt;($Z$6),$Y$6,
))))))</f>
        <v/>
      </c>
      <c r="AA34" s="20"/>
      <c r="AB34" s="20" t="s">
        <v>73</v>
      </c>
      <c r="AC34" s="20"/>
      <c r="AD34" s="106"/>
      <c r="AE34" s="106"/>
      <c r="AF34" s="106"/>
      <c r="AG34" s="106"/>
      <c r="AH34" s="106"/>
      <c r="AI34" s="106"/>
      <c r="AJ34" s="107"/>
      <c r="AK34" s="108"/>
      <c r="AL34" s="107"/>
      <c r="AM34" s="111"/>
      <c r="AN34" s="107"/>
      <c r="AO34" s="107"/>
      <c r="AP34" s="107"/>
      <c r="AQ34" s="107"/>
    </row>
    <row r="35" spans="2:43" ht="14.85" customHeight="1" x14ac:dyDescent="0.3">
      <c r="B35" s="18" t="s">
        <v>99</v>
      </c>
      <c r="C35" s="107" t="s">
        <v>77</v>
      </c>
      <c r="D35" s="97"/>
      <c r="E35" s="97"/>
      <c r="F35" s="98"/>
      <c r="G35" s="97"/>
      <c r="H35" s="98"/>
      <c r="I35" s="101" t="str">
        <f t="shared" si="0"/>
        <v/>
      </c>
      <c r="J35" s="16" t="str">
        <f>IF(G35="","",PERCENTRANK(Intake[T-12 Production],G35)*10)</f>
        <v/>
      </c>
      <c r="K35" s="16" t="str">
        <f>IF(D35="","",PERCENTRANK(Intake[Assets Under Management],D35)*10)</f>
        <v/>
      </c>
      <c r="L35" s="16">
        <f>IFERROR(SUM(Intake[[#This Row],[Revenue Score]:[AUM Score]]),"")</f>
        <v>0</v>
      </c>
      <c r="M35" s="18"/>
      <c r="N35" s="18"/>
      <c r="O35" s="18"/>
      <c r="P35" s="18"/>
      <c r="Q35" s="18"/>
      <c r="R35" s="15">
        <f>SUM(Intake[[#This Row],[Referral Potential]:[Savings Potential]])</f>
        <v>0</v>
      </c>
      <c r="S35" s="15">
        <f>+Intake[[#This Row],[Quantitative Score]]+Intake[[#This Row],[Qualitative Score]]</f>
        <v>0</v>
      </c>
      <c r="T3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 s="102"/>
      <c r="V35" s="102"/>
      <c r="W35" s="103"/>
      <c r="X35" s="103"/>
      <c r="Y35" s="44" t="str">
        <f>IFERROR(IF(S35=0,"",_xlfn.PERCENTRANK.EXC(Intake[Total Score],S35)),)</f>
        <v/>
      </c>
      <c r="Z35" s="38" t="str">
        <f xml:space="preserve">
(IF(Intake[[#This Row],[Rank]]="","",
IF(Intake[[#This Row],[Rank]]&gt;($Z$6+$Z$5+$Z$4),$Y$3,
IF(Intake[[#This Row],[Rank]]&gt;($Z$6+$Z$5),$Y$4,
IF(Intake[[#This Row],[Rank]]&gt;($Z$6),$Y$5,
IF(Intake[[#This Row],[Rank]]&lt;($Z$6),$Y$6,
))))))</f>
        <v/>
      </c>
      <c r="AA35" s="20"/>
      <c r="AB35" s="20" t="s">
        <v>73</v>
      </c>
      <c r="AC35" s="20"/>
      <c r="AD35" s="106"/>
      <c r="AE35" s="106"/>
      <c r="AF35" s="106"/>
      <c r="AG35" s="106"/>
      <c r="AH35" s="106"/>
      <c r="AI35" s="106"/>
      <c r="AJ35" s="109"/>
      <c r="AK35" s="110"/>
      <c r="AL35" s="107"/>
      <c r="AM35" s="107"/>
      <c r="AN35" s="107"/>
      <c r="AO35" s="107"/>
      <c r="AP35" s="107"/>
      <c r="AQ35" s="107"/>
    </row>
    <row r="36" spans="2:43" ht="14.85" customHeight="1" x14ac:dyDescent="0.3">
      <c r="B36" s="18" t="s">
        <v>100</v>
      </c>
      <c r="C36" s="107" t="s">
        <v>72</v>
      </c>
      <c r="D36" s="97"/>
      <c r="E36" s="97"/>
      <c r="F36" s="98"/>
      <c r="G36" s="97"/>
      <c r="H36" s="98"/>
      <c r="I36" s="101" t="str">
        <f t="shared" si="0"/>
        <v/>
      </c>
      <c r="J36" s="16" t="str">
        <f>IF(G36="","",PERCENTRANK(Intake[T-12 Production],G36)*10)</f>
        <v/>
      </c>
      <c r="K36" s="16" t="str">
        <f>IF(D36="","",PERCENTRANK(Intake[Assets Under Management],D36)*10)</f>
        <v/>
      </c>
      <c r="L36" s="16">
        <f>IFERROR(SUM(Intake[[#This Row],[Revenue Score]:[AUM Score]]),"")</f>
        <v>0</v>
      </c>
      <c r="M36" s="18"/>
      <c r="N36" s="18"/>
      <c r="O36" s="18"/>
      <c r="P36" s="18"/>
      <c r="Q36" s="18"/>
      <c r="R36" s="15">
        <f>SUM(Intake[[#This Row],[Referral Potential]:[Savings Potential]])</f>
        <v>0</v>
      </c>
      <c r="S36" s="15">
        <f>+Intake[[#This Row],[Quantitative Score]]+Intake[[#This Row],[Qualitative Score]]</f>
        <v>0</v>
      </c>
      <c r="T3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 s="102"/>
      <c r="V36" s="102"/>
      <c r="W36" s="103"/>
      <c r="X36" s="103"/>
      <c r="Y36" s="44" t="str">
        <f>IFERROR(IF(S36=0,"",_xlfn.PERCENTRANK.EXC(Intake[Total Score],S36)),)</f>
        <v/>
      </c>
      <c r="Z36" s="38" t="str">
        <f xml:space="preserve">
(IF(Intake[[#This Row],[Rank]]="","",
IF(Intake[[#This Row],[Rank]]&gt;($Z$6+$Z$5+$Z$4),$Y$3,
IF(Intake[[#This Row],[Rank]]&gt;($Z$6+$Z$5),$Y$4,
IF(Intake[[#This Row],[Rank]]&gt;($Z$6),$Y$5,
IF(Intake[[#This Row],[Rank]]&lt;($Z$6),$Y$6,
))))))</f>
        <v/>
      </c>
      <c r="AA36" s="20"/>
      <c r="AB36" s="20" t="s">
        <v>73</v>
      </c>
      <c r="AC36" s="20"/>
      <c r="AD36" s="106"/>
      <c r="AE36" s="106"/>
      <c r="AF36" s="106"/>
      <c r="AG36" s="106"/>
      <c r="AH36" s="106"/>
      <c r="AI36" s="106"/>
      <c r="AJ36" s="109"/>
      <c r="AK36" s="110"/>
      <c r="AL36" s="109"/>
      <c r="AM36" s="109"/>
      <c r="AN36" s="109"/>
      <c r="AO36" s="107"/>
      <c r="AP36" s="109"/>
      <c r="AQ36" s="109"/>
    </row>
    <row r="37" spans="2:43" ht="14.85" customHeight="1" x14ac:dyDescent="0.3">
      <c r="B37" s="18" t="s">
        <v>101</v>
      </c>
      <c r="C37" s="107" t="s">
        <v>81</v>
      </c>
      <c r="D37" s="97"/>
      <c r="E37" s="97"/>
      <c r="F37" s="98"/>
      <c r="G37" s="97"/>
      <c r="H37" s="98"/>
      <c r="I37" s="101" t="str">
        <f t="shared" si="0"/>
        <v/>
      </c>
      <c r="J37" s="16" t="str">
        <f>IF(G37="","",PERCENTRANK(Intake[T-12 Production],G37)*10)</f>
        <v/>
      </c>
      <c r="K37" s="16" t="str">
        <f>IF(D37="","",PERCENTRANK(Intake[Assets Under Management],D37)*10)</f>
        <v/>
      </c>
      <c r="L37" s="16">
        <f>IFERROR(SUM(Intake[[#This Row],[Revenue Score]:[AUM Score]]),"")</f>
        <v>0</v>
      </c>
      <c r="M37" s="18"/>
      <c r="N37" s="18"/>
      <c r="O37" s="18"/>
      <c r="P37" s="18"/>
      <c r="Q37" s="18"/>
      <c r="R37" s="15">
        <f>SUM(Intake[[#This Row],[Referral Potential]:[Savings Potential]])</f>
        <v>0</v>
      </c>
      <c r="S37" s="15">
        <f>+Intake[[#This Row],[Quantitative Score]]+Intake[[#This Row],[Qualitative Score]]</f>
        <v>0</v>
      </c>
      <c r="T3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 s="102"/>
      <c r="V37" s="102"/>
      <c r="W37" s="103"/>
      <c r="X37" s="103"/>
      <c r="Y37" s="44" t="str">
        <f>IFERROR(IF(S37=0,"",_xlfn.PERCENTRANK.EXC(Intake[Total Score],S37)),)</f>
        <v/>
      </c>
      <c r="Z37" s="38" t="str">
        <f xml:space="preserve">
(IF(Intake[[#This Row],[Rank]]="","",
IF(Intake[[#This Row],[Rank]]&gt;($Z$6+$Z$5+$Z$4),$Y$3,
IF(Intake[[#This Row],[Rank]]&gt;($Z$6+$Z$5),$Y$4,
IF(Intake[[#This Row],[Rank]]&gt;($Z$6),$Y$5,
IF(Intake[[#This Row],[Rank]]&lt;($Z$6),$Y$6,
))))))</f>
        <v/>
      </c>
      <c r="AA37" s="20"/>
      <c r="AB37" s="20" t="s">
        <v>73</v>
      </c>
      <c r="AC37" s="20"/>
      <c r="AD37" s="106"/>
      <c r="AE37" s="106"/>
      <c r="AF37" s="106"/>
      <c r="AG37" s="106"/>
      <c r="AH37" s="106"/>
      <c r="AI37" s="106"/>
      <c r="AJ37" s="107"/>
      <c r="AK37" s="108"/>
      <c r="AL37" s="107"/>
      <c r="AM37" s="107"/>
      <c r="AN37" s="107"/>
      <c r="AO37" s="107"/>
      <c r="AP37" s="107"/>
      <c r="AQ37" s="107"/>
    </row>
    <row r="38" spans="2:43" ht="14.85" customHeight="1" x14ac:dyDescent="0.3">
      <c r="B38" s="18" t="s">
        <v>102</v>
      </c>
      <c r="C38" s="107" t="s">
        <v>77</v>
      </c>
      <c r="D38" s="97"/>
      <c r="E38" s="97"/>
      <c r="F38" s="98"/>
      <c r="G38" s="97"/>
      <c r="H38" s="98"/>
      <c r="I38" s="101" t="str">
        <f t="shared" si="0"/>
        <v/>
      </c>
      <c r="J38" s="16" t="str">
        <f>IF(G38="","",PERCENTRANK(Intake[T-12 Production],G38)*10)</f>
        <v/>
      </c>
      <c r="K38" s="16" t="str">
        <f>IF(D38="","",PERCENTRANK(Intake[Assets Under Management],D38)*10)</f>
        <v/>
      </c>
      <c r="L38" s="16">
        <f>IFERROR(SUM(Intake[[#This Row],[Revenue Score]:[AUM Score]]),"")</f>
        <v>0</v>
      </c>
      <c r="M38" s="18"/>
      <c r="N38" s="18"/>
      <c r="O38" s="18"/>
      <c r="P38" s="18"/>
      <c r="Q38" s="18"/>
      <c r="R38" s="15">
        <f>SUM(Intake[[#This Row],[Referral Potential]:[Savings Potential]])</f>
        <v>0</v>
      </c>
      <c r="S38" s="15">
        <f>+Intake[[#This Row],[Quantitative Score]]+Intake[[#This Row],[Qualitative Score]]</f>
        <v>0</v>
      </c>
      <c r="T3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 s="102"/>
      <c r="V38" s="102"/>
      <c r="W38" s="103"/>
      <c r="X38" s="103"/>
      <c r="Y38" s="44" t="str">
        <f>IFERROR(IF(S38=0,"",_xlfn.PERCENTRANK.EXC(Intake[Total Score],S38)),)</f>
        <v/>
      </c>
      <c r="Z38" s="38" t="str">
        <f xml:space="preserve">
(IF(Intake[[#This Row],[Rank]]="","",
IF(Intake[[#This Row],[Rank]]&gt;($Z$6+$Z$5+$Z$4),$Y$3,
IF(Intake[[#This Row],[Rank]]&gt;($Z$6+$Z$5),$Y$4,
IF(Intake[[#This Row],[Rank]]&gt;($Z$6),$Y$5,
IF(Intake[[#This Row],[Rank]]&lt;($Z$6),$Y$6,
))))))</f>
        <v/>
      </c>
      <c r="AA38" s="20"/>
      <c r="AB38" s="20" t="s">
        <v>73</v>
      </c>
      <c r="AC38" s="20"/>
      <c r="AD38" s="106"/>
      <c r="AE38" s="106"/>
      <c r="AF38" s="106"/>
      <c r="AG38" s="106"/>
      <c r="AH38" s="106"/>
      <c r="AI38" s="106"/>
      <c r="AJ38" s="107"/>
      <c r="AK38" s="108"/>
      <c r="AL38" s="107"/>
      <c r="AM38" s="111"/>
      <c r="AN38" s="107"/>
      <c r="AO38" s="107"/>
      <c r="AP38" s="109"/>
      <c r="AQ38" s="107"/>
    </row>
    <row r="39" spans="2:43" ht="14.85" customHeight="1" x14ac:dyDescent="0.3">
      <c r="B39" s="18" t="s">
        <v>103</v>
      </c>
      <c r="C39" s="107" t="s">
        <v>72</v>
      </c>
      <c r="D39" s="97"/>
      <c r="E39" s="97"/>
      <c r="F39" s="98"/>
      <c r="G39" s="97"/>
      <c r="H39" s="98"/>
      <c r="I39" s="101" t="str">
        <f t="shared" si="0"/>
        <v/>
      </c>
      <c r="J39" s="16" t="str">
        <f>IF(G39="","",PERCENTRANK(Intake[T-12 Production],G39)*10)</f>
        <v/>
      </c>
      <c r="K39" s="16" t="str">
        <f>IF(D39="","",PERCENTRANK(Intake[Assets Under Management],D39)*10)</f>
        <v/>
      </c>
      <c r="L39" s="16">
        <f>IFERROR(SUM(Intake[[#This Row],[Revenue Score]:[AUM Score]]),"")</f>
        <v>0</v>
      </c>
      <c r="M39" s="18"/>
      <c r="N39" s="18"/>
      <c r="O39" s="18"/>
      <c r="P39" s="18"/>
      <c r="Q39" s="18"/>
      <c r="R39" s="15">
        <f>SUM(Intake[[#This Row],[Referral Potential]:[Savings Potential]])</f>
        <v>0</v>
      </c>
      <c r="S39" s="15">
        <f>+Intake[[#This Row],[Quantitative Score]]+Intake[[#This Row],[Qualitative Score]]</f>
        <v>0</v>
      </c>
      <c r="T3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 s="102"/>
      <c r="V39" s="102"/>
      <c r="W39" s="103"/>
      <c r="X39" s="103"/>
      <c r="Y39" s="44" t="str">
        <f>IFERROR(IF(S39=0,"",_xlfn.PERCENTRANK.EXC(Intake[Total Score],S39)),)</f>
        <v/>
      </c>
      <c r="Z39" s="38" t="str">
        <f xml:space="preserve">
(IF(Intake[[#This Row],[Rank]]="","",
IF(Intake[[#This Row],[Rank]]&gt;($Z$6+$Z$5+$Z$4),$Y$3,
IF(Intake[[#This Row],[Rank]]&gt;($Z$6+$Z$5),$Y$4,
IF(Intake[[#This Row],[Rank]]&gt;($Z$6),$Y$5,
IF(Intake[[#This Row],[Rank]]&lt;($Z$6),$Y$6,
))))))</f>
        <v/>
      </c>
      <c r="AA39" s="20"/>
      <c r="AB39" s="20" t="s">
        <v>73</v>
      </c>
      <c r="AC39" s="20"/>
      <c r="AD39" s="106"/>
      <c r="AE39" s="106"/>
      <c r="AF39" s="106"/>
      <c r="AG39" s="106"/>
      <c r="AH39" s="106"/>
      <c r="AI39" s="106"/>
      <c r="AJ39" s="107"/>
      <c r="AK39" s="108"/>
      <c r="AL39" s="109"/>
      <c r="AM39" s="109"/>
      <c r="AN39" s="109"/>
      <c r="AO39" s="107"/>
      <c r="AP39" s="109"/>
      <c r="AQ39" s="109"/>
    </row>
    <row r="40" spans="2:43" ht="14.85" customHeight="1" x14ac:dyDescent="0.3">
      <c r="B40" s="18" t="s">
        <v>104</v>
      </c>
      <c r="C40" s="107" t="s">
        <v>77</v>
      </c>
      <c r="D40" s="97"/>
      <c r="E40" s="97"/>
      <c r="F40" s="98"/>
      <c r="G40" s="97"/>
      <c r="H40" s="98"/>
      <c r="I40" s="101" t="str">
        <f t="shared" si="0"/>
        <v/>
      </c>
      <c r="J40" s="16" t="str">
        <f>IF(G40="","",PERCENTRANK(Intake[T-12 Production],G40)*10)</f>
        <v/>
      </c>
      <c r="K40" s="16" t="str">
        <f>IF(D40="","",PERCENTRANK(Intake[Assets Under Management],D40)*10)</f>
        <v/>
      </c>
      <c r="L40" s="16">
        <f>IFERROR(SUM(Intake[[#This Row],[Revenue Score]:[AUM Score]]),"")</f>
        <v>0</v>
      </c>
      <c r="M40" s="18"/>
      <c r="N40" s="18"/>
      <c r="O40" s="18"/>
      <c r="P40" s="18"/>
      <c r="Q40" s="18"/>
      <c r="R40" s="15">
        <f>SUM(Intake[[#This Row],[Referral Potential]:[Savings Potential]])</f>
        <v>0</v>
      </c>
      <c r="S40" s="15">
        <f>+Intake[[#This Row],[Quantitative Score]]+Intake[[#This Row],[Qualitative Score]]</f>
        <v>0</v>
      </c>
      <c r="T4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0" s="102"/>
      <c r="V40" s="102"/>
      <c r="W40" s="103"/>
      <c r="X40" s="103"/>
      <c r="Y40" s="44" t="str">
        <f>IFERROR(IF(S40=0,"",_xlfn.PERCENTRANK.EXC(Intake[Total Score],S40)),)</f>
        <v/>
      </c>
      <c r="Z40" s="38" t="str">
        <f xml:space="preserve">
(IF(Intake[[#This Row],[Rank]]="","",
IF(Intake[[#This Row],[Rank]]&gt;($Z$6+$Z$5+$Z$4),$Y$3,
IF(Intake[[#This Row],[Rank]]&gt;($Z$6+$Z$5),$Y$4,
IF(Intake[[#This Row],[Rank]]&gt;($Z$6),$Y$5,
IF(Intake[[#This Row],[Rank]]&lt;($Z$6),$Y$6,
))))))</f>
        <v/>
      </c>
      <c r="AA40" s="20"/>
      <c r="AB40" s="20" t="s">
        <v>73</v>
      </c>
      <c r="AC40" s="20"/>
      <c r="AD40" s="106"/>
      <c r="AE40" s="106"/>
      <c r="AF40" s="106"/>
      <c r="AG40" s="106"/>
      <c r="AH40" s="106"/>
      <c r="AI40" s="106"/>
      <c r="AJ40" s="107"/>
      <c r="AK40" s="108"/>
      <c r="AL40" s="107"/>
      <c r="AM40" s="107"/>
      <c r="AN40" s="107"/>
      <c r="AO40" s="107"/>
      <c r="AP40" s="109"/>
      <c r="AQ40" s="107"/>
    </row>
    <row r="41" spans="2:43" ht="14.85" customHeight="1" x14ac:dyDescent="0.3">
      <c r="B41" s="18" t="s">
        <v>105</v>
      </c>
      <c r="C41" s="107" t="s">
        <v>77</v>
      </c>
      <c r="D41" s="97"/>
      <c r="E41" s="97"/>
      <c r="F41" s="98"/>
      <c r="G41" s="97"/>
      <c r="H41" s="98"/>
      <c r="I41" s="101" t="str">
        <f t="shared" si="0"/>
        <v/>
      </c>
      <c r="J41" s="16" t="str">
        <f>IF(G41="","",PERCENTRANK(Intake[T-12 Production],G41)*10)</f>
        <v/>
      </c>
      <c r="K41" s="16" t="str">
        <f>IF(D41="","",PERCENTRANK(Intake[Assets Under Management],D41)*10)</f>
        <v/>
      </c>
      <c r="L41" s="16">
        <f>IFERROR(SUM(Intake[[#This Row],[Revenue Score]:[AUM Score]]),"")</f>
        <v>0</v>
      </c>
      <c r="M41" s="18"/>
      <c r="N41" s="18"/>
      <c r="O41" s="18"/>
      <c r="P41" s="18"/>
      <c r="Q41" s="18"/>
      <c r="R41" s="15">
        <f>SUM(Intake[[#This Row],[Referral Potential]:[Savings Potential]])</f>
        <v>0</v>
      </c>
      <c r="S41" s="15">
        <f>+Intake[[#This Row],[Quantitative Score]]+Intake[[#This Row],[Qualitative Score]]</f>
        <v>0</v>
      </c>
      <c r="T4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1" s="102"/>
      <c r="V41" s="102"/>
      <c r="W41" s="103"/>
      <c r="X41" s="103"/>
      <c r="Y41" s="44" t="str">
        <f>IFERROR(IF(S41=0,"",_xlfn.PERCENTRANK.EXC(Intake[Total Score],S41)),)</f>
        <v/>
      </c>
      <c r="Z41" s="38" t="str">
        <f xml:space="preserve">
(IF(Intake[[#This Row],[Rank]]="","",
IF(Intake[[#This Row],[Rank]]&gt;($Z$6+$Z$5+$Z$4),$Y$3,
IF(Intake[[#This Row],[Rank]]&gt;($Z$6+$Z$5),$Y$4,
IF(Intake[[#This Row],[Rank]]&gt;($Z$6),$Y$5,
IF(Intake[[#This Row],[Rank]]&lt;($Z$6),$Y$6,
))))))</f>
        <v/>
      </c>
      <c r="AA41" s="20"/>
      <c r="AB41" s="20" t="s">
        <v>73</v>
      </c>
      <c r="AC41" s="20"/>
      <c r="AD41" s="106"/>
      <c r="AE41" s="106"/>
      <c r="AF41" s="106"/>
      <c r="AG41" s="106"/>
      <c r="AH41" s="106"/>
      <c r="AI41" s="106"/>
      <c r="AJ41" s="107"/>
      <c r="AK41" s="108"/>
      <c r="AL41" s="107"/>
      <c r="AM41" s="107"/>
      <c r="AN41" s="107"/>
      <c r="AO41" s="107"/>
      <c r="AP41" s="109"/>
      <c r="AQ41" s="107"/>
    </row>
    <row r="42" spans="2:43" ht="14.85" customHeight="1" x14ac:dyDescent="0.3">
      <c r="B42" s="18" t="s">
        <v>106</v>
      </c>
      <c r="C42" s="107" t="s">
        <v>77</v>
      </c>
      <c r="D42" s="97"/>
      <c r="E42" s="97"/>
      <c r="F42" s="98"/>
      <c r="G42" s="97"/>
      <c r="H42" s="98"/>
      <c r="I42" s="101" t="str">
        <f t="shared" si="0"/>
        <v/>
      </c>
      <c r="J42" s="16" t="str">
        <f>IF(G42="","",PERCENTRANK(Intake[T-12 Production],G42)*10)</f>
        <v/>
      </c>
      <c r="K42" s="16" t="str">
        <f>IF(D42="","",PERCENTRANK(Intake[Assets Under Management],D42)*10)</f>
        <v/>
      </c>
      <c r="L42" s="16">
        <f>IFERROR(SUM(Intake[[#This Row],[Revenue Score]:[AUM Score]]),"")</f>
        <v>0</v>
      </c>
      <c r="M42" s="18"/>
      <c r="N42" s="18"/>
      <c r="O42" s="18"/>
      <c r="P42" s="18"/>
      <c r="Q42" s="18"/>
      <c r="R42" s="15">
        <f>SUM(Intake[[#This Row],[Referral Potential]:[Savings Potential]])</f>
        <v>0</v>
      </c>
      <c r="S42" s="15">
        <f>+Intake[[#This Row],[Quantitative Score]]+Intake[[#This Row],[Qualitative Score]]</f>
        <v>0</v>
      </c>
      <c r="T4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2" s="102"/>
      <c r="V42" s="102"/>
      <c r="W42" s="103"/>
      <c r="X42" s="103"/>
      <c r="Y42" s="44" t="str">
        <f>IFERROR(IF(S42=0,"",_xlfn.PERCENTRANK.EXC(Intake[Total Score],S42)),)</f>
        <v/>
      </c>
      <c r="Z42" s="38" t="str">
        <f xml:space="preserve">
(IF(Intake[[#This Row],[Rank]]="","",
IF(Intake[[#This Row],[Rank]]&gt;($Z$6+$Z$5+$Z$4),$Y$3,
IF(Intake[[#This Row],[Rank]]&gt;($Z$6+$Z$5),$Y$4,
IF(Intake[[#This Row],[Rank]]&gt;($Z$6),$Y$5,
IF(Intake[[#This Row],[Rank]]&lt;($Z$6),$Y$6,
))))))</f>
        <v/>
      </c>
      <c r="AA42" s="20"/>
      <c r="AB42" s="20" t="s">
        <v>73</v>
      </c>
      <c r="AC42" s="20"/>
      <c r="AD42" s="106"/>
      <c r="AE42" s="106"/>
      <c r="AF42" s="106"/>
      <c r="AG42" s="106"/>
      <c r="AH42" s="106"/>
      <c r="AI42" s="106"/>
      <c r="AJ42" s="107"/>
      <c r="AK42" s="108"/>
      <c r="AL42" s="109"/>
      <c r="AM42" s="109"/>
      <c r="AN42" s="109"/>
      <c r="AO42" s="107"/>
      <c r="AP42" s="109"/>
      <c r="AQ42" s="109"/>
    </row>
    <row r="43" spans="2:43" ht="14.85" customHeight="1" x14ac:dyDescent="0.3">
      <c r="B43" s="18" t="s">
        <v>107</v>
      </c>
      <c r="C43" s="107" t="s">
        <v>77</v>
      </c>
      <c r="D43" s="97"/>
      <c r="E43" s="97"/>
      <c r="F43" s="98"/>
      <c r="G43" s="97"/>
      <c r="H43" s="97"/>
      <c r="I43" s="101" t="str">
        <f t="shared" si="0"/>
        <v/>
      </c>
      <c r="J43" s="16" t="str">
        <f>IF(G43="","",PERCENTRANK(Intake[T-12 Production],G43)*10)</f>
        <v/>
      </c>
      <c r="K43" s="16" t="str">
        <f>IF(D43="","",PERCENTRANK(Intake[Assets Under Management],D43)*10)</f>
        <v/>
      </c>
      <c r="L43" s="16">
        <f>IFERROR(SUM(Intake[[#This Row],[Revenue Score]:[AUM Score]]),"")</f>
        <v>0</v>
      </c>
      <c r="M43" s="18"/>
      <c r="N43" s="18"/>
      <c r="O43" s="18"/>
      <c r="P43" s="18"/>
      <c r="Q43" s="18"/>
      <c r="R43" s="15">
        <f>SUM(Intake[[#This Row],[Referral Potential]:[Savings Potential]])</f>
        <v>0</v>
      </c>
      <c r="S43" s="15">
        <f>+Intake[[#This Row],[Quantitative Score]]+Intake[[#This Row],[Qualitative Score]]</f>
        <v>0</v>
      </c>
      <c r="T4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3" s="102"/>
      <c r="V43" s="102"/>
      <c r="W43" s="103"/>
      <c r="X43" s="103"/>
      <c r="Y43" s="44" t="str">
        <f>IFERROR(IF(S43=0,"",_xlfn.PERCENTRANK.EXC(Intake[Total Score],S43)),)</f>
        <v/>
      </c>
      <c r="Z43" s="38" t="str">
        <f xml:space="preserve">
(IF(Intake[[#This Row],[Rank]]="","",
IF(Intake[[#This Row],[Rank]]&gt;($Z$6+$Z$5+$Z$4),$Y$3,
IF(Intake[[#This Row],[Rank]]&gt;($Z$6+$Z$5),$Y$4,
IF(Intake[[#This Row],[Rank]]&gt;($Z$6),$Y$5,
IF(Intake[[#This Row],[Rank]]&lt;($Z$6),$Y$6,
))))))</f>
        <v/>
      </c>
      <c r="AA43" s="20"/>
      <c r="AB43" s="20" t="s">
        <v>73</v>
      </c>
      <c r="AC43" s="20"/>
      <c r="AD43" s="106"/>
      <c r="AE43" s="106"/>
      <c r="AF43" s="106"/>
      <c r="AG43" s="106"/>
      <c r="AH43" s="106"/>
      <c r="AI43" s="106"/>
      <c r="AJ43" s="107"/>
      <c r="AK43" s="108"/>
      <c r="AL43" s="107"/>
      <c r="AM43" s="107"/>
      <c r="AN43" s="107"/>
      <c r="AO43" s="107"/>
      <c r="AP43" s="109"/>
      <c r="AQ43" s="107"/>
    </row>
    <row r="44" spans="2:43" ht="14.85" customHeight="1" x14ac:dyDescent="0.3">
      <c r="B44" s="18" t="s">
        <v>108</v>
      </c>
      <c r="C44" s="107" t="s">
        <v>77</v>
      </c>
      <c r="D44" s="97"/>
      <c r="E44" s="97"/>
      <c r="F44" s="98"/>
      <c r="G44" s="97"/>
      <c r="H44" s="97"/>
      <c r="I44" s="101" t="str">
        <f t="shared" si="0"/>
        <v/>
      </c>
      <c r="J44" s="16" t="str">
        <f>IF(G44="","",PERCENTRANK(Intake[T-12 Production],G44)*10)</f>
        <v/>
      </c>
      <c r="K44" s="16" t="str">
        <f>IF(D44="","",PERCENTRANK(Intake[Assets Under Management],D44)*10)</f>
        <v/>
      </c>
      <c r="L44" s="16">
        <f>IFERROR(SUM(Intake[[#This Row],[Revenue Score]:[AUM Score]]),"")</f>
        <v>0</v>
      </c>
      <c r="M44" s="18"/>
      <c r="N44" s="18"/>
      <c r="O44" s="18"/>
      <c r="P44" s="18"/>
      <c r="Q44" s="18"/>
      <c r="R44" s="15">
        <f>SUM(Intake[[#This Row],[Referral Potential]:[Savings Potential]])</f>
        <v>0</v>
      </c>
      <c r="S44" s="15">
        <f>+Intake[[#This Row],[Quantitative Score]]+Intake[[#This Row],[Qualitative Score]]</f>
        <v>0</v>
      </c>
      <c r="T4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4" s="102"/>
      <c r="V44" s="102"/>
      <c r="W44" s="103"/>
      <c r="X44" s="103"/>
      <c r="Y44" s="44" t="str">
        <f>IFERROR(IF(S44=0,"",_xlfn.PERCENTRANK.EXC(Intake[Total Score],S44)),)</f>
        <v/>
      </c>
      <c r="Z44" s="38" t="str">
        <f xml:space="preserve">
(IF(Intake[[#This Row],[Rank]]="","",
IF(Intake[[#This Row],[Rank]]&gt;($Z$6+$Z$5+$Z$4),$Y$3,
IF(Intake[[#This Row],[Rank]]&gt;($Z$6+$Z$5),$Y$4,
IF(Intake[[#This Row],[Rank]]&gt;($Z$6),$Y$5,
IF(Intake[[#This Row],[Rank]]&lt;($Z$6),$Y$6,
))))))</f>
        <v/>
      </c>
      <c r="AA44" s="20"/>
      <c r="AB44" s="20" t="s">
        <v>73</v>
      </c>
      <c r="AC44" s="20"/>
      <c r="AD44" s="106"/>
      <c r="AE44" s="106"/>
      <c r="AF44" s="106"/>
      <c r="AG44" s="106"/>
      <c r="AH44" s="106"/>
      <c r="AI44" s="106"/>
      <c r="AJ44" s="109"/>
      <c r="AK44" s="110"/>
      <c r="AL44" s="107"/>
      <c r="AM44" s="107"/>
      <c r="AN44" s="107"/>
      <c r="AO44" s="107"/>
      <c r="AP44" s="107"/>
      <c r="AQ44" s="107"/>
    </row>
    <row r="45" spans="2:43" ht="14.85" customHeight="1" x14ac:dyDescent="0.3">
      <c r="B45" s="18" t="s">
        <v>109</v>
      </c>
      <c r="C45" s="107" t="s">
        <v>77</v>
      </c>
      <c r="D45" s="97"/>
      <c r="E45" s="97"/>
      <c r="F45" s="98"/>
      <c r="G45" s="97"/>
      <c r="H45" s="97"/>
      <c r="I45" s="101" t="str">
        <f t="shared" si="0"/>
        <v/>
      </c>
      <c r="J45" s="16" t="str">
        <f>IF(G45="","",PERCENTRANK(Intake[T-12 Production],G45)*10)</f>
        <v/>
      </c>
      <c r="K45" s="16" t="str">
        <f>IF(D45="","",PERCENTRANK(Intake[Assets Under Management],D45)*10)</f>
        <v/>
      </c>
      <c r="L45" s="16">
        <f>IFERROR(SUM(Intake[[#This Row],[Revenue Score]:[AUM Score]]),"")</f>
        <v>0</v>
      </c>
      <c r="M45" s="18"/>
      <c r="N45" s="18"/>
      <c r="O45" s="18"/>
      <c r="P45" s="18"/>
      <c r="Q45" s="18"/>
      <c r="R45" s="15">
        <f>SUM(Intake[[#This Row],[Referral Potential]:[Savings Potential]])</f>
        <v>0</v>
      </c>
      <c r="S45" s="15">
        <f>+Intake[[#This Row],[Quantitative Score]]+Intake[[#This Row],[Qualitative Score]]</f>
        <v>0</v>
      </c>
      <c r="T4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5" s="102"/>
      <c r="V45" s="102"/>
      <c r="W45" s="103"/>
      <c r="X45" s="103"/>
      <c r="Y45" s="44" t="str">
        <f>IFERROR(IF(S45=0,"",_xlfn.PERCENTRANK.EXC(Intake[Total Score],S45)),)</f>
        <v/>
      </c>
      <c r="Z45" s="38" t="str">
        <f xml:space="preserve">
(IF(Intake[[#This Row],[Rank]]="","",
IF(Intake[[#This Row],[Rank]]&gt;($Z$6+$Z$5+$Z$4),$Y$3,
IF(Intake[[#This Row],[Rank]]&gt;($Z$6+$Z$5),$Y$4,
IF(Intake[[#This Row],[Rank]]&gt;($Z$6),$Y$5,
IF(Intake[[#This Row],[Rank]]&lt;($Z$6),$Y$6,
))))))</f>
        <v/>
      </c>
      <c r="AA45" s="20"/>
      <c r="AB45" s="20" t="s">
        <v>73</v>
      </c>
      <c r="AC45" s="20"/>
      <c r="AD45" s="106"/>
      <c r="AE45" s="106"/>
      <c r="AF45" s="106"/>
      <c r="AG45" s="106"/>
      <c r="AH45" s="106"/>
      <c r="AI45" s="106"/>
      <c r="AJ45" s="109"/>
      <c r="AK45" s="110"/>
      <c r="AL45" s="109"/>
      <c r="AM45" s="111"/>
      <c r="AN45" s="109"/>
      <c r="AO45" s="107"/>
      <c r="AP45" s="109"/>
      <c r="AQ45" s="109"/>
    </row>
    <row r="46" spans="2:43" ht="14.85" customHeight="1" x14ac:dyDescent="0.3">
      <c r="B46" s="18" t="s">
        <v>110</v>
      </c>
      <c r="C46" s="107" t="s">
        <v>72</v>
      </c>
      <c r="D46" s="97"/>
      <c r="E46" s="97"/>
      <c r="F46" s="98"/>
      <c r="G46" s="97"/>
      <c r="H46" s="98"/>
      <c r="I46" s="101" t="str">
        <f t="shared" si="0"/>
        <v/>
      </c>
      <c r="J46" s="16" t="str">
        <f>IF(G46="","",PERCENTRANK(Intake[T-12 Production],G46)*10)</f>
        <v/>
      </c>
      <c r="K46" s="16" t="str">
        <f>IF(D46="","",PERCENTRANK(Intake[Assets Under Management],D46)*10)</f>
        <v/>
      </c>
      <c r="L46" s="16">
        <f>IFERROR(SUM(Intake[[#This Row],[Revenue Score]:[AUM Score]]),"")</f>
        <v>0</v>
      </c>
      <c r="M46" s="18"/>
      <c r="N46" s="18"/>
      <c r="O46" s="18"/>
      <c r="P46" s="18"/>
      <c r="Q46" s="18"/>
      <c r="R46" s="15">
        <f>SUM(Intake[[#This Row],[Referral Potential]:[Savings Potential]])</f>
        <v>0</v>
      </c>
      <c r="S46" s="15">
        <f>+Intake[[#This Row],[Quantitative Score]]+Intake[[#This Row],[Qualitative Score]]</f>
        <v>0</v>
      </c>
      <c r="T4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6" s="102"/>
      <c r="V46" s="102"/>
      <c r="W46" s="103"/>
      <c r="X46" s="103"/>
      <c r="Y46" s="44" t="str">
        <f>IFERROR(IF(S46=0,"",_xlfn.PERCENTRANK.EXC(Intake[Total Score],S46)),)</f>
        <v/>
      </c>
      <c r="Z46" s="38" t="str">
        <f xml:space="preserve">
(IF(Intake[[#This Row],[Rank]]="","",
IF(Intake[[#This Row],[Rank]]&gt;($Z$6+$Z$5+$Z$4),$Y$3,
IF(Intake[[#This Row],[Rank]]&gt;($Z$6+$Z$5),$Y$4,
IF(Intake[[#This Row],[Rank]]&gt;($Z$6),$Y$5,
IF(Intake[[#This Row],[Rank]]&lt;($Z$6),$Y$6,
))))))</f>
        <v/>
      </c>
      <c r="AA46" s="20"/>
      <c r="AB46" s="20" t="s">
        <v>73</v>
      </c>
      <c r="AC46" s="20"/>
      <c r="AD46" s="106"/>
      <c r="AE46" s="106"/>
      <c r="AF46" s="106"/>
      <c r="AG46" s="106"/>
      <c r="AH46" s="106"/>
      <c r="AI46" s="106"/>
      <c r="AJ46" s="109"/>
      <c r="AK46" s="110"/>
      <c r="AL46" s="107"/>
      <c r="AM46" s="107"/>
      <c r="AN46" s="107"/>
      <c r="AO46" s="107"/>
      <c r="AP46" s="107"/>
      <c r="AQ46" s="107"/>
    </row>
    <row r="47" spans="2:43" ht="14.85" customHeight="1" x14ac:dyDescent="0.3">
      <c r="B47" s="18" t="s">
        <v>111</v>
      </c>
      <c r="C47" s="107" t="s">
        <v>72</v>
      </c>
      <c r="D47" s="97"/>
      <c r="E47" s="97"/>
      <c r="F47" s="98"/>
      <c r="G47" s="97"/>
      <c r="H47" s="98"/>
      <c r="I47" s="101" t="str">
        <f t="shared" si="0"/>
        <v/>
      </c>
      <c r="J47" s="16" t="str">
        <f>IF(G47="","",PERCENTRANK(Intake[T-12 Production],G47)*10)</f>
        <v/>
      </c>
      <c r="K47" s="16" t="str">
        <f>IF(D47="","",PERCENTRANK(Intake[Assets Under Management],D47)*10)</f>
        <v/>
      </c>
      <c r="L47" s="16">
        <f>IFERROR(SUM(Intake[[#This Row],[Revenue Score]:[AUM Score]]),"")</f>
        <v>0</v>
      </c>
      <c r="M47" s="18"/>
      <c r="N47" s="18"/>
      <c r="O47" s="18"/>
      <c r="P47" s="18"/>
      <c r="Q47" s="18"/>
      <c r="R47" s="15">
        <f>SUM(Intake[[#This Row],[Referral Potential]:[Savings Potential]])</f>
        <v>0</v>
      </c>
      <c r="S47" s="15">
        <f>+Intake[[#This Row],[Quantitative Score]]+Intake[[#This Row],[Qualitative Score]]</f>
        <v>0</v>
      </c>
      <c r="T4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7" s="102"/>
      <c r="V47" s="102"/>
      <c r="W47" s="103"/>
      <c r="X47" s="103"/>
      <c r="Y47" s="44" t="str">
        <f>IFERROR(IF(S47=0,"",_xlfn.PERCENTRANK.EXC(Intake[Total Score],S47)),)</f>
        <v/>
      </c>
      <c r="Z47" s="38" t="str">
        <f xml:space="preserve">
(IF(Intake[[#This Row],[Rank]]="","",
IF(Intake[[#This Row],[Rank]]&gt;($Z$6+$Z$5+$Z$4),$Y$3,
IF(Intake[[#This Row],[Rank]]&gt;($Z$6+$Z$5),$Y$4,
IF(Intake[[#This Row],[Rank]]&gt;($Z$6),$Y$5,
IF(Intake[[#This Row],[Rank]]&lt;($Z$6),$Y$6,
))))))</f>
        <v/>
      </c>
      <c r="AA47" s="20"/>
      <c r="AB47" s="20" t="s">
        <v>73</v>
      </c>
      <c r="AC47" s="20"/>
      <c r="AD47" s="106"/>
      <c r="AE47" s="106"/>
      <c r="AF47" s="106"/>
      <c r="AG47" s="106"/>
      <c r="AH47" s="106"/>
      <c r="AI47" s="106"/>
      <c r="AJ47" s="109"/>
      <c r="AK47" s="110"/>
      <c r="AL47" s="109"/>
      <c r="AM47" s="107"/>
      <c r="AN47" s="109"/>
      <c r="AO47" s="107"/>
      <c r="AP47" s="109"/>
      <c r="AQ47" s="109"/>
    </row>
    <row r="48" spans="2:43" ht="14.85" customHeight="1" x14ac:dyDescent="0.3">
      <c r="B48" s="18" t="s">
        <v>112</v>
      </c>
      <c r="C48" s="107" t="s">
        <v>77</v>
      </c>
      <c r="D48" s="97"/>
      <c r="E48" s="97"/>
      <c r="F48" s="98"/>
      <c r="G48" s="97"/>
      <c r="H48" s="97"/>
      <c r="I48" s="101" t="str">
        <f t="shared" si="0"/>
        <v/>
      </c>
      <c r="J48" s="16" t="str">
        <f>IF(G48="","",PERCENTRANK(Intake[T-12 Production],G48)*10)</f>
        <v/>
      </c>
      <c r="K48" s="16" t="str">
        <f>IF(D48="","",PERCENTRANK(Intake[Assets Under Management],D48)*10)</f>
        <v/>
      </c>
      <c r="L48" s="16">
        <f>IFERROR(SUM(Intake[[#This Row],[Revenue Score]:[AUM Score]]),"")</f>
        <v>0</v>
      </c>
      <c r="M48" s="18"/>
      <c r="N48" s="18"/>
      <c r="O48" s="18"/>
      <c r="P48" s="18"/>
      <c r="Q48" s="18"/>
      <c r="R48" s="15">
        <f>SUM(Intake[[#This Row],[Referral Potential]:[Savings Potential]])</f>
        <v>0</v>
      </c>
      <c r="S48" s="15">
        <f>+Intake[[#This Row],[Quantitative Score]]+Intake[[#This Row],[Qualitative Score]]</f>
        <v>0</v>
      </c>
      <c r="T4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8" s="102"/>
      <c r="V48" s="102"/>
      <c r="W48" s="103"/>
      <c r="X48" s="103"/>
      <c r="Y48" s="44" t="str">
        <f>IFERROR(IF(S48=0,"",_xlfn.PERCENTRANK.EXC(Intake[Total Score],S48)),)</f>
        <v/>
      </c>
      <c r="Z48" s="38" t="str">
        <f xml:space="preserve">
(IF(Intake[[#This Row],[Rank]]="","",
IF(Intake[[#This Row],[Rank]]&gt;($Z$6+$Z$5+$Z$4),$Y$3,
IF(Intake[[#This Row],[Rank]]&gt;($Z$6+$Z$5),$Y$4,
IF(Intake[[#This Row],[Rank]]&gt;($Z$6),$Y$5,
IF(Intake[[#This Row],[Rank]]&lt;($Z$6),$Y$6,
))))))</f>
        <v/>
      </c>
      <c r="AA48" s="20"/>
      <c r="AB48" s="20" t="s">
        <v>73</v>
      </c>
      <c r="AC48" s="20"/>
      <c r="AD48" s="106"/>
      <c r="AE48" s="106"/>
      <c r="AF48" s="106"/>
      <c r="AG48" s="106"/>
      <c r="AH48" s="106"/>
      <c r="AI48" s="106"/>
      <c r="AJ48" s="109"/>
      <c r="AK48" s="110"/>
      <c r="AL48" s="107"/>
      <c r="AM48" s="107"/>
      <c r="AN48" s="107"/>
      <c r="AO48" s="107"/>
      <c r="AP48" s="107"/>
      <c r="AQ48" s="107"/>
    </row>
    <row r="49" spans="2:43" ht="14.85" customHeight="1" x14ac:dyDescent="0.3">
      <c r="B49" s="18" t="s">
        <v>114</v>
      </c>
      <c r="C49" s="107" t="s">
        <v>72</v>
      </c>
      <c r="D49" s="97"/>
      <c r="E49" s="97"/>
      <c r="F49" s="98"/>
      <c r="G49" s="97"/>
      <c r="H49" s="98"/>
      <c r="I49" s="101" t="str">
        <f t="shared" si="0"/>
        <v/>
      </c>
      <c r="J49" s="16" t="str">
        <f>IF(G49="","",PERCENTRANK(Intake[T-12 Production],G49)*10)</f>
        <v/>
      </c>
      <c r="K49" s="16" t="str">
        <f>IF(D49="","",PERCENTRANK(Intake[Assets Under Management],D49)*10)</f>
        <v/>
      </c>
      <c r="L49" s="16">
        <f>IFERROR(SUM(Intake[[#This Row],[Revenue Score]:[AUM Score]]),"")</f>
        <v>0</v>
      </c>
      <c r="M49" s="18"/>
      <c r="N49" s="18"/>
      <c r="O49" s="18"/>
      <c r="P49" s="18"/>
      <c r="Q49" s="18"/>
      <c r="R49" s="15">
        <f>SUM(Intake[[#This Row],[Referral Potential]:[Savings Potential]])</f>
        <v>0</v>
      </c>
      <c r="S49" s="15">
        <f>+Intake[[#This Row],[Quantitative Score]]+Intake[[#This Row],[Qualitative Score]]</f>
        <v>0</v>
      </c>
      <c r="T4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9" s="102"/>
      <c r="V49" s="102"/>
      <c r="W49" s="103"/>
      <c r="X49" s="103"/>
      <c r="Y49" s="44" t="str">
        <f>IFERROR(IF(S49=0,"",_xlfn.PERCENTRANK.EXC(Intake[Total Score],S49)),)</f>
        <v/>
      </c>
      <c r="Z49" s="38" t="str">
        <f xml:space="preserve">
(IF(Intake[[#This Row],[Rank]]="","",
IF(Intake[[#This Row],[Rank]]&gt;($Z$6+$Z$5+$Z$4),$Y$3,
IF(Intake[[#This Row],[Rank]]&gt;($Z$6+$Z$5),$Y$4,
IF(Intake[[#This Row],[Rank]]&gt;($Z$6),$Y$5,
IF(Intake[[#This Row],[Rank]]&lt;($Z$6),$Y$6,
))))))</f>
        <v/>
      </c>
      <c r="AA49" s="20"/>
      <c r="AB49" s="20" t="s">
        <v>73</v>
      </c>
      <c r="AC49" s="20"/>
      <c r="AD49" s="106"/>
      <c r="AE49" s="106"/>
      <c r="AF49" s="106"/>
      <c r="AG49" s="106"/>
      <c r="AH49" s="106"/>
      <c r="AI49" s="106"/>
      <c r="AJ49" s="109"/>
      <c r="AK49" s="110"/>
      <c r="AL49" s="109"/>
      <c r="AM49" s="109"/>
      <c r="AN49" s="109"/>
      <c r="AO49" s="107"/>
      <c r="AP49" s="109"/>
      <c r="AQ49" s="109"/>
    </row>
    <row r="50" spans="2:43" ht="14.85" customHeight="1" x14ac:dyDescent="0.3">
      <c r="B50" s="18" t="s">
        <v>115</v>
      </c>
      <c r="C50" s="107" t="s">
        <v>77</v>
      </c>
      <c r="D50" s="97"/>
      <c r="E50" s="97"/>
      <c r="F50" s="98"/>
      <c r="G50" s="97"/>
      <c r="H50" s="97"/>
      <c r="I50" s="101" t="str">
        <f t="shared" si="0"/>
        <v/>
      </c>
      <c r="J50" s="16" t="str">
        <f>IF(G50="","",PERCENTRANK(Intake[T-12 Production],G50)*10)</f>
        <v/>
      </c>
      <c r="K50" s="16" t="str">
        <f>IF(D50="","",PERCENTRANK(Intake[Assets Under Management],D50)*10)</f>
        <v/>
      </c>
      <c r="L50" s="16">
        <f>IFERROR(SUM(Intake[[#This Row],[Revenue Score]:[AUM Score]]),"")</f>
        <v>0</v>
      </c>
      <c r="M50" s="18"/>
      <c r="N50" s="18"/>
      <c r="O50" s="18"/>
      <c r="P50" s="18"/>
      <c r="Q50" s="18"/>
      <c r="R50" s="15">
        <f>SUM(Intake[[#This Row],[Referral Potential]:[Savings Potential]])</f>
        <v>0</v>
      </c>
      <c r="S50" s="15">
        <f>+Intake[[#This Row],[Quantitative Score]]+Intake[[#This Row],[Qualitative Score]]</f>
        <v>0</v>
      </c>
      <c r="T5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0" s="102"/>
      <c r="V50" s="102"/>
      <c r="W50" s="103"/>
      <c r="X50" s="103"/>
      <c r="Y50" s="44" t="str">
        <f>IFERROR(IF(S50=0,"",_xlfn.PERCENTRANK.EXC(Intake[Total Score],S50)),)</f>
        <v/>
      </c>
      <c r="Z50" s="38" t="str">
        <f xml:space="preserve">
(IF(Intake[[#This Row],[Rank]]="","",
IF(Intake[[#This Row],[Rank]]&gt;($Z$6+$Z$5+$Z$4),$Y$3,
IF(Intake[[#This Row],[Rank]]&gt;($Z$6+$Z$5),$Y$4,
IF(Intake[[#This Row],[Rank]]&gt;($Z$6),$Y$5,
IF(Intake[[#This Row],[Rank]]&lt;($Z$6),$Y$6,
))))))</f>
        <v/>
      </c>
      <c r="AA50" s="20"/>
      <c r="AB50" s="20" t="s">
        <v>73</v>
      </c>
      <c r="AC50" s="20"/>
      <c r="AD50" s="106"/>
      <c r="AE50" s="106"/>
      <c r="AF50" s="106"/>
      <c r="AG50" s="106"/>
      <c r="AH50" s="106"/>
      <c r="AI50" s="106"/>
      <c r="AJ50" s="109"/>
      <c r="AK50" s="110"/>
      <c r="AL50" s="107"/>
      <c r="AM50" s="107"/>
      <c r="AN50" s="107"/>
      <c r="AO50" s="107"/>
      <c r="AP50" s="107"/>
      <c r="AQ50" s="107"/>
    </row>
    <row r="51" spans="2:43" ht="14.85" customHeight="1" x14ac:dyDescent="0.3">
      <c r="B51" s="18" t="s">
        <v>116</v>
      </c>
      <c r="C51" s="107" t="s">
        <v>81</v>
      </c>
      <c r="D51" s="97"/>
      <c r="E51" s="97"/>
      <c r="F51" s="98"/>
      <c r="G51" s="97"/>
      <c r="H51" s="98"/>
      <c r="I51" s="101" t="str">
        <f t="shared" si="0"/>
        <v/>
      </c>
      <c r="J51" s="16" t="str">
        <f>IF(G51="","",PERCENTRANK(Intake[T-12 Production],G51)*10)</f>
        <v/>
      </c>
      <c r="K51" s="16" t="str">
        <f>IF(D51="","",PERCENTRANK(Intake[Assets Under Management],D51)*10)</f>
        <v/>
      </c>
      <c r="L51" s="16">
        <f>IFERROR(SUM(Intake[[#This Row],[Revenue Score]:[AUM Score]]),"")</f>
        <v>0</v>
      </c>
      <c r="M51" s="18"/>
      <c r="N51" s="18"/>
      <c r="O51" s="18"/>
      <c r="P51" s="18"/>
      <c r="Q51" s="18"/>
      <c r="R51" s="15">
        <f>SUM(Intake[[#This Row],[Referral Potential]:[Savings Potential]])</f>
        <v>0</v>
      </c>
      <c r="S51" s="15">
        <f>+Intake[[#This Row],[Quantitative Score]]+Intake[[#This Row],[Qualitative Score]]</f>
        <v>0</v>
      </c>
      <c r="T5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1" s="102"/>
      <c r="V51" s="102"/>
      <c r="W51" s="103"/>
      <c r="X51" s="103"/>
      <c r="Y51" s="44" t="str">
        <f>IFERROR(IF(S51=0,"",_xlfn.PERCENTRANK.EXC(Intake[Total Score],S51)),)</f>
        <v/>
      </c>
      <c r="Z51" s="38" t="str">
        <f xml:space="preserve">
(IF(Intake[[#This Row],[Rank]]="","",
IF(Intake[[#This Row],[Rank]]&gt;($Z$6+$Z$5+$Z$4),$Y$3,
IF(Intake[[#This Row],[Rank]]&gt;($Z$6+$Z$5),$Y$4,
IF(Intake[[#This Row],[Rank]]&gt;($Z$6),$Y$5,
IF(Intake[[#This Row],[Rank]]&lt;($Z$6),$Y$6,
))))))</f>
        <v/>
      </c>
      <c r="AA51" s="20"/>
      <c r="AB51" s="20" t="s">
        <v>73</v>
      </c>
      <c r="AC51" s="20"/>
      <c r="AD51" s="106"/>
      <c r="AE51" s="106"/>
      <c r="AF51" s="106"/>
      <c r="AG51" s="106"/>
      <c r="AH51" s="106"/>
      <c r="AI51" s="106"/>
      <c r="AJ51" s="107"/>
      <c r="AK51" s="108"/>
      <c r="AL51" s="107"/>
      <c r="AM51" s="107"/>
      <c r="AN51" s="107"/>
      <c r="AO51" s="107"/>
      <c r="AP51" s="109"/>
      <c r="AQ51" s="107"/>
    </row>
    <row r="52" spans="2:43" ht="14.85" customHeight="1" x14ac:dyDescent="0.3">
      <c r="B52" s="18" t="s">
        <v>117</v>
      </c>
      <c r="C52" s="107" t="s">
        <v>77</v>
      </c>
      <c r="D52" s="97"/>
      <c r="E52" s="97"/>
      <c r="F52" s="98"/>
      <c r="G52" s="97"/>
      <c r="H52" s="97"/>
      <c r="I52" s="101" t="str">
        <f t="shared" si="0"/>
        <v/>
      </c>
      <c r="J52" s="16" t="str">
        <f>IF(G52="","",PERCENTRANK(Intake[T-12 Production],G52)*10)</f>
        <v/>
      </c>
      <c r="K52" s="16" t="str">
        <f>IF(D52="","",PERCENTRANK(Intake[Assets Under Management],D52)*10)</f>
        <v/>
      </c>
      <c r="L52" s="16">
        <f>IFERROR(SUM(Intake[[#This Row],[Revenue Score]:[AUM Score]]),"")</f>
        <v>0</v>
      </c>
      <c r="M52" s="18"/>
      <c r="N52" s="18"/>
      <c r="O52" s="18"/>
      <c r="P52" s="18"/>
      <c r="Q52" s="18"/>
      <c r="R52" s="15">
        <f>SUM(Intake[[#This Row],[Referral Potential]:[Savings Potential]])</f>
        <v>0</v>
      </c>
      <c r="S52" s="15">
        <f>+Intake[[#This Row],[Quantitative Score]]+Intake[[#This Row],[Qualitative Score]]</f>
        <v>0</v>
      </c>
      <c r="T5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2" s="102"/>
      <c r="V52" s="102"/>
      <c r="W52" s="103"/>
      <c r="X52" s="103"/>
      <c r="Y52" s="44" t="str">
        <f>IFERROR(IF(S52=0,"",_xlfn.PERCENTRANK.EXC(Intake[Total Score],S52)),)</f>
        <v/>
      </c>
      <c r="Z52" s="38" t="str">
        <f xml:space="preserve">
(IF(Intake[[#This Row],[Rank]]="","",
IF(Intake[[#This Row],[Rank]]&gt;($Z$6+$Z$5+$Z$4),$Y$3,
IF(Intake[[#This Row],[Rank]]&gt;($Z$6+$Z$5),$Y$4,
IF(Intake[[#This Row],[Rank]]&gt;($Z$6),$Y$5,
IF(Intake[[#This Row],[Rank]]&lt;($Z$6),$Y$6,
))))))</f>
        <v/>
      </c>
      <c r="AA52" s="20"/>
      <c r="AB52" s="20" t="s">
        <v>73</v>
      </c>
      <c r="AC52" s="20"/>
      <c r="AD52" s="106"/>
      <c r="AE52" s="106"/>
      <c r="AF52" s="106"/>
      <c r="AG52" s="106"/>
      <c r="AH52" s="106"/>
      <c r="AI52" s="106"/>
      <c r="AJ52" s="109"/>
      <c r="AK52" s="110"/>
      <c r="AL52" s="107"/>
      <c r="AM52" s="111"/>
      <c r="AN52" s="107"/>
      <c r="AO52" s="107"/>
      <c r="AP52" s="107"/>
      <c r="AQ52" s="107"/>
    </row>
    <row r="53" spans="2:43" ht="14.85" customHeight="1" x14ac:dyDescent="0.3">
      <c r="B53" s="18" t="s">
        <v>118</v>
      </c>
      <c r="C53" s="107" t="s">
        <v>81</v>
      </c>
      <c r="D53" s="97"/>
      <c r="E53" s="97"/>
      <c r="F53" s="98"/>
      <c r="G53" s="97"/>
      <c r="H53" s="98"/>
      <c r="I53" s="101" t="str">
        <f t="shared" si="0"/>
        <v/>
      </c>
      <c r="J53" s="16" t="str">
        <f>IF(G53="","",PERCENTRANK(Intake[T-12 Production],G53)*10)</f>
        <v/>
      </c>
      <c r="K53" s="16" t="str">
        <f>IF(D53="","",PERCENTRANK(Intake[Assets Under Management],D53)*10)</f>
        <v/>
      </c>
      <c r="L53" s="16">
        <f>IFERROR(SUM(Intake[[#This Row],[Revenue Score]:[AUM Score]]),"")</f>
        <v>0</v>
      </c>
      <c r="M53" s="18"/>
      <c r="N53" s="18"/>
      <c r="O53" s="18"/>
      <c r="P53" s="18"/>
      <c r="Q53" s="18"/>
      <c r="R53" s="15">
        <f>SUM(Intake[[#This Row],[Referral Potential]:[Savings Potential]])</f>
        <v>0</v>
      </c>
      <c r="S53" s="15">
        <f>+Intake[[#This Row],[Quantitative Score]]+Intake[[#This Row],[Qualitative Score]]</f>
        <v>0</v>
      </c>
      <c r="T5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3" s="102"/>
      <c r="V53" s="102"/>
      <c r="W53" s="103"/>
      <c r="X53" s="103"/>
      <c r="Y53" s="44" t="str">
        <f>IFERROR(IF(S53=0,"",_xlfn.PERCENTRANK.EXC(Intake[Total Score],S53)),)</f>
        <v/>
      </c>
      <c r="Z53" s="38" t="str">
        <f xml:space="preserve">
(IF(Intake[[#This Row],[Rank]]="","",
IF(Intake[[#This Row],[Rank]]&gt;($Z$6+$Z$5+$Z$4),$Y$3,
IF(Intake[[#This Row],[Rank]]&gt;($Z$6+$Z$5),$Y$4,
IF(Intake[[#This Row],[Rank]]&gt;($Z$6),$Y$5,
IF(Intake[[#This Row],[Rank]]&lt;($Z$6),$Y$6,
))))))</f>
        <v/>
      </c>
      <c r="AA53" s="20"/>
      <c r="AB53" s="20" t="s">
        <v>73</v>
      </c>
      <c r="AC53" s="20"/>
      <c r="AD53" s="106"/>
      <c r="AE53" s="106"/>
      <c r="AF53" s="106"/>
      <c r="AG53" s="106"/>
      <c r="AH53" s="106"/>
      <c r="AI53" s="106"/>
      <c r="AJ53" s="107"/>
      <c r="AK53" s="108"/>
      <c r="AL53" s="107"/>
      <c r="AM53" s="107"/>
      <c r="AN53" s="107"/>
      <c r="AO53" s="107"/>
      <c r="AP53" s="107"/>
      <c r="AQ53" s="107"/>
    </row>
    <row r="54" spans="2:43" ht="14.85" customHeight="1" x14ac:dyDescent="0.3">
      <c r="B54" s="18" t="s">
        <v>119</v>
      </c>
      <c r="C54" s="107" t="s">
        <v>81</v>
      </c>
      <c r="D54" s="97"/>
      <c r="E54" s="97"/>
      <c r="F54" s="98"/>
      <c r="G54" s="97"/>
      <c r="H54" s="98"/>
      <c r="I54" s="101" t="str">
        <f t="shared" si="0"/>
        <v/>
      </c>
      <c r="J54" s="16" t="str">
        <f>IF(G54="","",PERCENTRANK(Intake[T-12 Production],G54)*10)</f>
        <v/>
      </c>
      <c r="K54" s="16" t="str">
        <f>IF(D54="","",PERCENTRANK(Intake[Assets Under Management],D54)*10)</f>
        <v/>
      </c>
      <c r="L54" s="16">
        <f>IFERROR(SUM(Intake[[#This Row],[Revenue Score]:[AUM Score]]),"")</f>
        <v>0</v>
      </c>
      <c r="M54" s="18"/>
      <c r="N54" s="18"/>
      <c r="O54" s="18"/>
      <c r="P54" s="18"/>
      <c r="Q54" s="18"/>
      <c r="R54" s="15">
        <f>SUM(Intake[[#This Row],[Referral Potential]:[Savings Potential]])</f>
        <v>0</v>
      </c>
      <c r="S54" s="15">
        <f>+Intake[[#This Row],[Quantitative Score]]+Intake[[#This Row],[Qualitative Score]]</f>
        <v>0</v>
      </c>
      <c r="T5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4" s="102"/>
      <c r="V54" s="102"/>
      <c r="W54" s="103"/>
      <c r="X54" s="103"/>
      <c r="Y54" s="44" t="str">
        <f>IFERROR(IF(S54=0,"",_xlfn.PERCENTRANK.EXC(Intake[Total Score],S54)),)</f>
        <v/>
      </c>
      <c r="Z54" s="38" t="str">
        <f xml:space="preserve">
(IF(Intake[[#This Row],[Rank]]="","",
IF(Intake[[#This Row],[Rank]]&gt;($Z$6+$Z$5+$Z$4),$Y$3,
IF(Intake[[#This Row],[Rank]]&gt;($Z$6+$Z$5),$Y$4,
IF(Intake[[#This Row],[Rank]]&gt;($Z$6),$Y$5,
IF(Intake[[#This Row],[Rank]]&lt;($Z$6),$Y$6,
))))))</f>
        <v/>
      </c>
      <c r="AA54" s="20"/>
      <c r="AB54" s="20" t="s">
        <v>73</v>
      </c>
      <c r="AC54" s="20"/>
      <c r="AD54" s="106"/>
      <c r="AE54" s="106"/>
      <c r="AF54" s="106"/>
      <c r="AG54" s="106"/>
      <c r="AH54" s="106"/>
      <c r="AI54" s="106"/>
      <c r="AJ54" s="109"/>
      <c r="AK54" s="110"/>
      <c r="AL54" s="107"/>
      <c r="AM54" s="107"/>
      <c r="AN54" s="107"/>
      <c r="AO54" s="107"/>
      <c r="AP54" s="107"/>
      <c r="AQ54" s="107"/>
    </row>
    <row r="55" spans="2:43" ht="14.85" customHeight="1" x14ac:dyDescent="0.3">
      <c r="B55" s="18" t="s">
        <v>120</v>
      </c>
      <c r="C55" s="107" t="s">
        <v>72</v>
      </c>
      <c r="D55" s="97"/>
      <c r="E55" s="97"/>
      <c r="F55" s="98"/>
      <c r="G55" s="97"/>
      <c r="H55" s="98"/>
      <c r="I55" s="101" t="str">
        <f t="shared" si="0"/>
        <v/>
      </c>
      <c r="J55" s="16" t="str">
        <f>IF(G55="","",PERCENTRANK(Intake[T-12 Production],G55)*10)</f>
        <v/>
      </c>
      <c r="K55" s="16" t="str">
        <f>IF(D55="","",PERCENTRANK(Intake[Assets Under Management],D55)*10)</f>
        <v/>
      </c>
      <c r="L55" s="16">
        <f>IFERROR(SUM(Intake[[#This Row],[Revenue Score]:[AUM Score]]),"")</f>
        <v>0</v>
      </c>
      <c r="M55" s="18"/>
      <c r="N55" s="18"/>
      <c r="O55" s="18"/>
      <c r="P55" s="18"/>
      <c r="Q55" s="18"/>
      <c r="R55" s="15">
        <f>SUM(Intake[[#This Row],[Referral Potential]:[Savings Potential]])</f>
        <v>0</v>
      </c>
      <c r="S55" s="15">
        <f>+Intake[[#This Row],[Quantitative Score]]+Intake[[#This Row],[Qualitative Score]]</f>
        <v>0</v>
      </c>
      <c r="T5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5" s="102"/>
      <c r="V55" s="102"/>
      <c r="W55" s="103"/>
      <c r="X55" s="103"/>
      <c r="Y55" s="44" t="str">
        <f>IFERROR(IF(S55=0,"",_xlfn.PERCENTRANK.EXC(Intake[Total Score],S55)),)</f>
        <v/>
      </c>
      <c r="Z55" s="38" t="str">
        <f xml:space="preserve">
(IF(Intake[[#This Row],[Rank]]="","",
IF(Intake[[#This Row],[Rank]]&gt;($Z$6+$Z$5+$Z$4),$Y$3,
IF(Intake[[#This Row],[Rank]]&gt;($Z$6+$Z$5),$Y$4,
IF(Intake[[#This Row],[Rank]]&gt;($Z$6),$Y$5,
IF(Intake[[#This Row],[Rank]]&lt;($Z$6),$Y$6,
))))))</f>
        <v/>
      </c>
      <c r="AA55" s="20"/>
      <c r="AB55" s="20" t="s">
        <v>73</v>
      </c>
      <c r="AC55" s="20"/>
      <c r="AD55" s="106"/>
      <c r="AE55" s="106"/>
      <c r="AF55" s="106"/>
      <c r="AG55" s="106"/>
      <c r="AH55" s="106"/>
      <c r="AI55" s="106"/>
      <c r="AJ55" s="107"/>
      <c r="AK55" s="108"/>
      <c r="AL55" s="107"/>
      <c r="AM55" s="107"/>
      <c r="AN55" s="107"/>
      <c r="AO55" s="107"/>
      <c r="AP55" s="109"/>
      <c r="AQ55" s="107"/>
    </row>
    <row r="56" spans="2:43" ht="14.85" customHeight="1" x14ac:dyDescent="0.3">
      <c r="B56" s="18" t="s">
        <v>121</v>
      </c>
      <c r="C56" s="107" t="s">
        <v>77</v>
      </c>
      <c r="D56" s="97"/>
      <c r="E56" s="97"/>
      <c r="F56" s="98"/>
      <c r="G56" s="97"/>
      <c r="H56" s="97"/>
      <c r="I56" s="101" t="str">
        <f t="shared" si="0"/>
        <v/>
      </c>
      <c r="J56" s="16" t="str">
        <f>IF(G56="","",PERCENTRANK(Intake[T-12 Production],G56)*10)</f>
        <v/>
      </c>
      <c r="K56" s="16" t="str">
        <f>IF(D56="","",PERCENTRANK(Intake[Assets Under Management],D56)*10)</f>
        <v/>
      </c>
      <c r="L56" s="16">
        <f>IFERROR(SUM(Intake[[#This Row],[Revenue Score]:[AUM Score]]),"")</f>
        <v>0</v>
      </c>
      <c r="M56" s="18"/>
      <c r="N56" s="18"/>
      <c r="O56" s="18"/>
      <c r="P56" s="18"/>
      <c r="Q56" s="18"/>
      <c r="R56" s="15">
        <f>SUM(Intake[[#This Row],[Referral Potential]:[Savings Potential]])</f>
        <v>0</v>
      </c>
      <c r="S56" s="15">
        <f>+Intake[[#This Row],[Quantitative Score]]+Intake[[#This Row],[Qualitative Score]]</f>
        <v>0</v>
      </c>
      <c r="T5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6" s="102"/>
      <c r="V56" s="102"/>
      <c r="W56" s="103"/>
      <c r="X56" s="103"/>
      <c r="Y56" s="44" t="str">
        <f>IFERROR(IF(S56=0,"",_xlfn.PERCENTRANK.EXC(Intake[Total Score],S56)),)</f>
        <v/>
      </c>
      <c r="Z56" s="38" t="str">
        <f xml:space="preserve">
(IF(Intake[[#This Row],[Rank]]="","",
IF(Intake[[#This Row],[Rank]]&gt;($Z$6+$Z$5+$Z$4),$Y$3,
IF(Intake[[#This Row],[Rank]]&gt;($Z$6+$Z$5),$Y$4,
IF(Intake[[#This Row],[Rank]]&gt;($Z$6),$Y$5,
IF(Intake[[#This Row],[Rank]]&lt;($Z$6),$Y$6,
))))))</f>
        <v/>
      </c>
      <c r="AA56" s="20"/>
      <c r="AB56" s="20" t="s">
        <v>73</v>
      </c>
      <c r="AC56" s="20"/>
      <c r="AD56" s="106"/>
      <c r="AE56" s="106"/>
      <c r="AF56" s="106"/>
      <c r="AG56" s="106"/>
      <c r="AH56" s="106"/>
      <c r="AI56" s="106"/>
      <c r="AJ56" s="109"/>
      <c r="AK56" s="108"/>
      <c r="AL56" s="107"/>
      <c r="AM56" s="111"/>
      <c r="AN56" s="107"/>
      <c r="AO56" s="107"/>
      <c r="AP56" s="109"/>
      <c r="AQ56" s="107"/>
    </row>
    <row r="57" spans="2:43" ht="14.85" customHeight="1" x14ac:dyDescent="0.3">
      <c r="B57" s="18" t="s">
        <v>122</v>
      </c>
      <c r="C57" s="107" t="s">
        <v>77</v>
      </c>
      <c r="D57" s="97"/>
      <c r="E57" s="97"/>
      <c r="F57" s="98"/>
      <c r="G57" s="97"/>
      <c r="H57" s="97"/>
      <c r="I57" s="101" t="str">
        <f t="shared" si="0"/>
        <v/>
      </c>
      <c r="J57" s="16" t="str">
        <f>IF(G57="","",PERCENTRANK(Intake[T-12 Production],G57)*10)</f>
        <v/>
      </c>
      <c r="K57" s="16" t="str">
        <f>IF(D57="","",PERCENTRANK(Intake[Assets Under Management],D57)*10)</f>
        <v/>
      </c>
      <c r="L57" s="16">
        <f>IFERROR(SUM(Intake[[#This Row],[Revenue Score]:[AUM Score]]),"")</f>
        <v>0</v>
      </c>
      <c r="M57" s="18"/>
      <c r="N57" s="18"/>
      <c r="O57" s="18"/>
      <c r="P57" s="18"/>
      <c r="Q57" s="18"/>
      <c r="R57" s="15">
        <f>SUM(Intake[[#This Row],[Referral Potential]:[Savings Potential]])</f>
        <v>0</v>
      </c>
      <c r="S57" s="15">
        <f>+Intake[[#This Row],[Quantitative Score]]+Intake[[#This Row],[Qualitative Score]]</f>
        <v>0</v>
      </c>
      <c r="T5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7" s="102"/>
      <c r="V57" s="102"/>
      <c r="W57" s="103"/>
      <c r="X57" s="103"/>
      <c r="Y57" s="44" t="str">
        <f>IFERROR(IF(S57=0,"",_xlfn.PERCENTRANK.EXC(Intake[Total Score],S57)),)</f>
        <v/>
      </c>
      <c r="Z57" s="38" t="str">
        <f xml:space="preserve">
(IF(Intake[[#This Row],[Rank]]="","",
IF(Intake[[#This Row],[Rank]]&gt;($Z$6+$Z$5+$Z$4),$Y$3,
IF(Intake[[#This Row],[Rank]]&gt;($Z$6+$Z$5),$Y$4,
IF(Intake[[#This Row],[Rank]]&gt;($Z$6),$Y$5,
IF(Intake[[#This Row],[Rank]]&lt;($Z$6),$Y$6,
))))))</f>
        <v/>
      </c>
      <c r="AA57" s="20"/>
      <c r="AB57" s="20" t="s">
        <v>73</v>
      </c>
      <c r="AC57" s="20"/>
      <c r="AD57" s="106"/>
      <c r="AE57" s="106"/>
      <c r="AF57" s="106"/>
      <c r="AG57" s="106"/>
      <c r="AH57" s="106"/>
      <c r="AI57" s="106"/>
      <c r="AJ57" s="109"/>
      <c r="AK57" s="110"/>
      <c r="AL57" s="107"/>
      <c r="AM57" s="107"/>
      <c r="AN57" s="107"/>
      <c r="AO57" s="107"/>
      <c r="AP57" s="107"/>
      <c r="AQ57" s="107"/>
    </row>
    <row r="58" spans="2:43" ht="14.85" customHeight="1" x14ac:dyDescent="0.3">
      <c r="B58" s="18" t="s">
        <v>123</v>
      </c>
      <c r="C58" s="107" t="s">
        <v>77</v>
      </c>
      <c r="D58" s="97"/>
      <c r="E58" s="97"/>
      <c r="F58" s="98"/>
      <c r="G58" s="97"/>
      <c r="H58" s="97"/>
      <c r="I58" s="101" t="str">
        <f t="shared" si="0"/>
        <v/>
      </c>
      <c r="J58" s="16" t="str">
        <f>IF(G58="","",PERCENTRANK(Intake[T-12 Production],G58)*10)</f>
        <v/>
      </c>
      <c r="K58" s="16" t="str">
        <f>IF(D58="","",PERCENTRANK(Intake[Assets Under Management],D58)*10)</f>
        <v/>
      </c>
      <c r="L58" s="16">
        <f>IFERROR(SUM(Intake[[#This Row],[Revenue Score]:[AUM Score]]),"")</f>
        <v>0</v>
      </c>
      <c r="M58" s="18"/>
      <c r="N58" s="18"/>
      <c r="O58" s="18"/>
      <c r="P58" s="18"/>
      <c r="Q58" s="18"/>
      <c r="R58" s="15">
        <f>SUM(Intake[[#This Row],[Referral Potential]:[Savings Potential]])</f>
        <v>0</v>
      </c>
      <c r="S58" s="15">
        <f>+Intake[[#This Row],[Quantitative Score]]+Intake[[#This Row],[Qualitative Score]]</f>
        <v>0</v>
      </c>
      <c r="T5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8" s="102"/>
      <c r="V58" s="102"/>
      <c r="W58" s="103"/>
      <c r="X58" s="103"/>
      <c r="Y58" s="44" t="str">
        <f>IFERROR(IF(S58=0,"",_xlfn.PERCENTRANK.EXC(Intake[Total Score],S58)),)</f>
        <v/>
      </c>
      <c r="Z58" s="38" t="str">
        <f xml:space="preserve">
(IF(Intake[[#This Row],[Rank]]="","",
IF(Intake[[#This Row],[Rank]]&gt;($Z$6+$Z$5+$Z$4),$Y$3,
IF(Intake[[#This Row],[Rank]]&gt;($Z$6+$Z$5),$Y$4,
IF(Intake[[#This Row],[Rank]]&gt;($Z$6),$Y$5,
IF(Intake[[#This Row],[Rank]]&lt;($Z$6),$Y$6,
))))))</f>
        <v/>
      </c>
      <c r="AA58" s="20"/>
      <c r="AB58" s="20" t="s">
        <v>73</v>
      </c>
      <c r="AC58" s="20"/>
      <c r="AD58" s="106"/>
      <c r="AE58" s="106"/>
      <c r="AF58" s="106"/>
      <c r="AG58" s="106"/>
      <c r="AH58" s="106"/>
      <c r="AI58" s="106"/>
      <c r="AJ58" s="109"/>
      <c r="AK58" s="110"/>
      <c r="AL58" s="109"/>
      <c r="AM58" s="113"/>
      <c r="AN58" s="113"/>
      <c r="AO58" s="112"/>
      <c r="AP58" s="109"/>
      <c r="AQ58" s="109"/>
    </row>
    <row r="59" spans="2:43" ht="14.85" customHeight="1" x14ac:dyDescent="0.3">
      <c r="B59" s="18" t="s">
        <v>124</v>
      </c>
      <c r="C59" s="107" t="s">
        <v>77</v>
      </c>
      <c r="D59" s="97"/>
      <c r="E59" s="97"/>
      <c r="F59" s="98"/>
      <c r="G59" s="97"/>
      <c r="H59" s="97"/>
      <c r="I59" s="101" t="str">
        <f t="shared" si="0"/>
        <v/>
      </c>
      <c r="J59" s="16" t="str">
        <f>IF(G59="","",PERCENTRANK(Intake[T-12 Production],G59)*10)</f>
        <v/>
      </c>
      <c r="K59" s="16" t="str">
        <f>IF(D59="","",PERCENTRANK(Intake[Assets Under Management],D59)*10)</f>
        <v/>
      </c>
      <c r="L59" s="16">
        <f>IFERROR(SUM(Intake[[#This Row],[Revenue Score]:[AUM Score]]),"")</f>
        <v>0</v>
      </c>
      <c r="M59" s="18"/>
      <c r="N59" s="18"/>
      <c r="O59" s="18"/>
      <c r="P59" s="18"/>
      <c r="Q59" s="18"/>
      <c r="R59" s="15">
        <f>SUM(Intake[[#This Row],[Referral Potential]:[Savings Potential]])</f>
        <v>0</v>
      </c>
      <c r="S59" s="15">
        <f>+Intake[[#This Row],[Quantitative Score]]+Intake[[#This Row],[Qualitative Score]]</f>
        <v>0</v>
      </c>
      <c r="T5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59" s="102"/>
      <c r="V59" s="102"/>
      <c r="W59" s="103"/>
      <c r="X59" s="103"/>
      <c r="Y59" s="44" t="str">
        <f>IFERROR(IF(S59=0,"",_xlfn.PERCENTRANK.EXC(Intake[Total Score],S59)),)</f>
        <v/>
      </c>
      <c r="Z59" s="38" t="str">
        <f xml:space="preserve">
(IF(Intake[[#This Row],[Rank]]="","",
IF(Intake[[#This Row],[Rank]]&gt;($Z$6+$Z$5+$Z$4),$Y$3,
IF(Intake[[#This Row],[Rank]]&gt;($Z$6+$Z$5),$Y$4,
IF(Intake[[#This Row],[Rank]]&gt;($Z$6),$Y$5,
IF(Intake[[#This Row],[Rank]]&lt;($Z$6),$Y$6,
))))))</f>
        <v/>
      </c>
      <c r="AA59" s="20"/>
      <c r="AB59" s="20" t="s">
        <v>73</v>
      </c>
      <c r="AC59" s="20"/>
      <c r="AD59" s="106"/>
      <c r="AE59" s="106"/>
      <c r="AF59" s="106"/>
      <c r="AG59" s="106"/>
      <c r="AH59" s="106"/>
      <c r="AI59" s="106"/>
      <c r="AJ59" s="109"/>
      <c r="AK59" s="110"/>
      <c r="AL59" s="107"/>
      <c r="AM59" s="112"/>
      <c r="AN59" s="112"/>
      <c r="AO59" s="112"/>
      <c r="AP59" s="107"/>
      <c r="AQ59" s="107"/>
    </row>
    <row r="60" spans="2:43" ht="14.85" customHeight="1" x14ac:dyDescent="0.3">
      <c r="B60" s="18" t="s">
        <v>125</v>
      </c>
      <c r="C60" s="107" t="s">
        <v>77</v>
      </c>
      <c r="D60" s="97"/>
      <c r="E60" s="97"/>
      <c r="F60" s="98"/>
      <c r="G60" s="97"/>
      <c r="H60" s="97"/>
      <c r="I60" s="101" t="str">
        <f t="shared" si="0"/>
        <v/>
      </c>
      <c r="J60" s="16" t="str">
        <f>IF(G60="","",PERCENTRANK(Intake[T-12 Production],G60)*10)</f>
        <v/>
      </c>
      <c r="K60" s="16" t="str">
        <f>IF(D60="","",PERCENTRANK(Intake[Assets Under Management],D60)*10)</f>
        <v/>
      </c>
      <c r="L60" s="16">
        <f>IFERROR(SUM(Intake[[#This Row],[Revenue Score]:[AUM Score]]),"")</f>
        <v>0</v>
      </c>
      <c r="M60" s="18"/>
      <c r="N60" s="18"/>
      <c r="O60" s="18"/>
      <c r="P60" s="18"/>
      <c r="Q60" s="18"/>
      <c r="R60" s="15">
        <f>SUM(Intake[[#This Row],[Referral Potential]:[Savings Potential]])</f>
        <v>0</v>
      </c>
      <c r="S60" s="15">
        <f>+Intake[[#This Row],[Quantitative Score]]+Intake[[#This Row],[Qualitative Score]]</f>
        <v>0</v>
      </c>
      <c r="T6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0" s="102"/>
      <c r="V60" s="102"/>
      <c r="W60" s="103"/>
      <c r="X60" s="103"/>
      <c r="Y60" s="44" t="str">
        <f>IFERROR(IF(S60=0,"",_xlfn.PERCENTRANK.EXC(Intake[Total Score],S60)),)</f>
        <v/>
      </c>
      <c r="Z60" s="38" t="str">
        <f xml:space="preserve">
(IF(Intake[[#This Row],[Rank]]="","",
IF(Intake[[#This Row],[Rank]]&gt;($Z$6+$Z$5+$Z$4),$Y$3,
IF(Intake[[#This Row],[Rank]]&gt;($Z$6+$Z$5),$Y$4,
IF(Intake[[#This Row],[Rank]]&gt;($Z$6),$Y$5,
IF(Intake[[#This Row],[Rank]]&lt;($Z$6),$Y$6,
))))))</f>
        <v/>
      </c>
      <c r="AA60" s="20"/>
      <c r="AB60" s="20" t="s">
        <v>73</v>
      </c>
      <c r="AC60" s="20"/>
      <c r="AD60" s="106"/>
      <c r="AE60" s="106"/>
      <c r="AF60" s="106"/>
      <c r="AG60" s="106"/>
      <c r="AH60" s="106"/>
      <c r="AI60" s="106"/>
      <c r="AJ60" s="109"/>
      <c r="AK60" s="110"/>
      <c r="AL60" s="107"/>
      <c r="AM60" s="107"/>
      <c r="AN60" s="107"/>
      <c r="AO60" s="107"/>
      <c r="AP60" s="107"/>
      <c r="AQ60" s="107"/>
    </row>
    <row r="61" spans="2:43" ht="14.85" customHeight="1" x14ac:dyDescent="0.3">
      <c r="B61" s="18" t="s">
        <v>126</v>
      </c>
      <c r="C61" s="107" t="s">
        <v>77</v>
      </c>
      <c r="D61" s="97"/>
      <c r="E61" s="97"/>
      <c r="F61" s="98"/>
      <c r="G61" s="97"/>
      <c r="H61" s="97"/>
      <c r="I61" s="101" t="str">
        <f t="shared" si="0"/>
        <v/>
      </c>
      <c r="J61" s="16" t="str">
        <f>IF(G61="","",PERCENTRANK(Intake[T-12 Production],G61)*10)</f>
        <v/>
      </c>
      <c r="K61" s="16" t="str">
        <f>IF(D61="","",PERCENTRANK(Intake[Assets Under Management],D61)*10)</f>
        <v/>
      </c>
      <c r="L61" s="16">
        <f>IFERROR(SUM(Intake[[#This Row],[Revenue Score]:[AUM Score]]),"")</f>
        <v>0</v>
      </c>
      <c r="M61" s="18"/>
      <c r="N61" s="18"/>
      <c r="O61" s="18"/>
      <c r="P61" s="18"/>
      <c r="Q61" s="18"/>
      <c r="R61" s="15">
        <f>SUM(Intake[[#This Row],[Referral Potential]:[Savings Potential]])</f>
        <v>0</v>
      </c>
      <c r="S61" s="15">
        <f>+Intake[[#This Row],[Quantitative Score]]+Intake[[#This Row],[Qualitative Score]]</f>
        <v>0</v>
      </c>
      <c r="T6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1" s="102"/>
      <c r="V61" s="102"/>
      <c r="W61" s="103"/>
      <c r="X61" s="103"/>
      <c r="Y61" s="44" t="str">
        <f>IFERROR(IF(S61=0,"",_xlfn.PERCENTRANK.EXC(Intake[Total Score],S61)),)</f>
        <v/>
      </c>
      <c r="Z61" s="38" t="str">
        <f xml:space="preserve">
(IF(Intake[[#This Row],[Rank]]="","",
IF(Intake[[#This Row],[Rank]]&gt;($Z$6+$Z$5+$Z$4),$Y$3,
IF(Intake[[#This Row],[Rank]]&gt;($Z$6+$Z$5),$Y$4,
IF(Intake[[#This Row],[Rank]]&gt;($Z$6),$Y$5,
IF(Intake[[#This Row],[Rank]]&lt;($Z$6),$Y$6,
))))))</f>
        <v/>
      </c>
      <c r="AA61" s="20"/>
      <c r="AB61" s="20" t="s">
        <v>73</v>
      </c>
      <c r="AC61" s="20"/>
      <c r="AD61" s="106"/>
      <c r="AE61" s="106"/>
      <c r="AF61" s="106"/>
      <c r="AG61" s="106"/>
      <c r="AH61" s="106"/>
      <c r="AI61" s="106"/>
      <c r="AJ61" s="109"/>
      <c r="AK61" s="110"/>
      <c r="AL61" s="107"/>
      <c r="AM61" s="107"/>
      <c r="AN61" s="107"/>
      <c r="AO61" s="107"/>
      <c r="AP61" s="107"/>
      <c r="AQ61" s="107"/>
    </row>
    <row r="62" spans="2:43" ht="14.85" customHeight="1" x14ac:dyDescent="0.3">
      <c r="B62" s="18" t="s">
        <v>127</v>
      </c>
      <c r="C62" s="107" t="s">
        <v>72</v>
      </c>
      <c r="D62" s="97"/>
      <c r="E62" s="97"/>
      <c r="F62" s="98"/>
      <c r="G62" s="97"/>
      <c r="H62" s="98"/>
      <c r="I62" s="101" t="str">
        <f t="shared" si="0"/>
        <v/>
      </c>
      <c r="J62" s="16" t="str">
        <f>IF(G62="","",PERCENTRANK(Intake[T-12 Production],G62)*10)</f>
        <v/>
      </c>
      <c r="K62" s="16" t="str">
        <f>IF(D62="","",PERCENTRANK(Intake[Assets Under Management],D62)*10)</f>
        <v/>
      </c>
      <c r="L62" s="16">
        <f>IFERROR(SUM(Intake[[#This Row],[Revenue Score]:[AUM Score]]),"")</f>
        <v>0</v>
      </c>
      <c r="M62" s="18"/>
      <c r="N62" s="18"/>
      <c r="O62" s="18"/>
      <c r="P62" s="18"/>
      <c r="Q62" s="18"/>
      <c r="R62" s="15">
        <f>SUM(Intake[[#This Row],[Referral Potential]:[Savings Potential]])</f>
        <v>0</v>
      </c>
      <c r="S62" s="15">
        <f>+Intake[[#This Row],[Quantitative Score]]+Intake[[#This Row],[Qualitative Score]]</f>
        <v>0</v>
      </c>
      <c r="T6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2" s="102"/>
      <c r="V62" s="102"/>
      <c r="W62" s="103"/>
      <c r="X62" s="103"/>
      <c r="Y62" s="44" t="str">
        <f>IFERROR(IF(S62=0,"",_xlfn.PERCENTRANK.EXC(Intake[Total Score],S62)),)</f>
        <v/>
      </c>
      <c r="Z62" s="38" t="str">
        <f xml:space="preserve">
(IF(Intake[[#This Row],[Rank]]="","",
IF(Intake[[#This Row],[Rank]]&gt;($Z$6+$Z$5+$Z$4),$Y$3,
IF(Intake[[#This Row],[Rank]]&gt;($Z$6+$Z$5),$Y$4,
IF(Intake[[#This Row],[Rank]]&gt;($Z$6),$Y$5,
IF(Intake[[#This Row],[Rank]]&lt;($Z$6),$Y$6,
))))))</f>
        <v/>
      </c>
      <c r="AA62" s="20"/>
      <c r="AB62" s="20" t="s">
        <v>73</v>
      </c>
      <c r="AC62" s="20"/>
      <c r="AD62" s="106"/>
      <c r="AE62" s="106"/>
      <c r="AF62" s="106"/>
      <c r="AG62" s="106"/>
      <c r="AH62" s="106"/>
      <c r="AI62" s="106"/>
      <c r="AJ62" s="107"/>
      <c r="AK62" s="108"/>
      <c r="AL62" s="107"/>
      <c r="AM62" s="107"/>
      <c r="AN62" s="107"/>
      <c r="AO62" s="107"/>
      <c r="AP62" s="109"/>
      <c r="AQ62" s="107"/>
    </row>
    <row r="63" spans="2:43" ht="14.85" customHeight="1" x14ac:dyDescent="0.3">
      <c r="B63" s="18" t="s">
        <v>128</v>
      </c>
      <c r="C63" s="107" t="s">
        <v>72</v>
      </c>
      <c r="D63" s="97"/>
      <c r="E63" s="97"/>
      <c r="F63" s="98"/>
      <c r="G63" s="97"/>
      <c r="H63" s="98"/>
      <c r="I63" s="101" t="str">
        <f t="shared" si="0"/>
        <v/>
      </c>
      <c r="J63" s="16" t="str">
        <f>IF(G63="","",PERCENTRANK(Intake[T-12 Production],G63)*10)</f>
        <v/>
      </c>
      <c r="K63" s="16" t="str">
        <f>IF(D63="","",PERCENTRANK(Intake[Assets Under Management],D63)*10)</f>
        <v/>
      </c>
      <c r="L63" s="16">
        <f>IFERROR(SUM(Intake[[#This Row],[Revenue Score]:[AUM Score]]),"")</f>
        <v>0</v>
      </c>
      <c r="M63" s="18"/>
      <c r="N63" s="18"/>
      <c r="O63" s="18"/>
      <c r="P63" s="18"/>
      <c r="Q63" s="18"/>
      <c r="R63" s="15">
        <f>SUM(Intake[[#This Row],[Referral Potential]:[Savings Potential]])</f>
        <v>0</v>
      </c>
      <c r="S63" s="15">
        <f>+Intake[[#This Row],[Quantitative Score]]+Intake[[#This Row],[Qualitative Score]]</f>
        <v>0</v>
      </c>
      <c r="T6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3" s="102"/>
      <c r="V63" s="102"/>
      <c r="W63" s="103"/>
      <c r="X63" s="103"/>
      <c r="Y63" s="44" t="str">
        <f>IFERROR(IF(S63=0,"",_xlfn.PERCENTRANK.EXC(Intake[Total Score],S63)),)</f>
        <v/>
      </c>
      <c r="Z63" s="38" t="str">
        <f xml:space="preserve">
(IF(Intake[[#This Row],[Rank]]="","",
IF(Intake[[#This Row],[Rank]]&gt;($Z$6+$Z$5+$Z$4),$Y$3,
IF(Intake[[#This Row],[Rank]]&gt;($Z$6+$Z$5),$Y$4,
IF(Intake[[#This Row],[Rank]]&gt;($Z$6),$Y$5,
IF(Intake[[#This Row],[Rank]]&lt;($Z$6),$Y$6,
))))))</f>
        <v/>
      </c>
      <c r="AA63" s="20"/>
      <c r="AB63" s="20" t="s">
        <v>73</v>
      </c>
      <c r="AC63" s="20"/>
      <c r="AD63" s="106"/>
      <c r="AE63" s="106"/>
      <c r="AF63" s="106"/>
      <c r="AG63" s="106"/>
      <c r="AH63" s="106"/>
      <c r="AI63" s="106"/>
      <c r="AJ63" s="109"/>
      <c r="AK63" s="110"/>
      <c r="AL63" s="107"/>
      <c r="AM63" s="107"/>
      <c r="AN63" s="107"/>
      <c r="AO63" s="107"/>
      <c r="AP63" s="109"/>
      <c r="AQ63" s="109"/>
    </row>
    <row r="64" spans="2:43" ht="14.85" customHeight="1" x14ac:dyDescent="0.3">
      <c r="B64" s="18" t="s">
        <v>129</v>
      </c>
      <c r="C64" s="107" t="s">
        <v>72</v>
      </c>
      <c r="D64" s="97"/>
      <c r="E64" s="97"/>
      <c r="F64" s="98"/>
      <c r="G64" s="97"/>
      <c r="H64" s="98"/>
      <c r="I64" s="101" t="str">
        <f t="shared" si="0"/>
        <v/>
      </c>
      <c r="J64" s="16" t="str">
        <f>IF(G64="","",PERCENTRANK(Intake[T-12 Production],G64)*10)</f>
        <v/>
      </c>
      <c r="K64" s="16" t="str">
        <f>IF(D64="","",PERCENTRANK(Intake[Assets Under Management],D64)*10)</f>
        <v/>
      </c>
      <c r="L64" s="16">
        <f>IFERROR(SUM(Intake[[#This Row],[Revenue Score]:[AUM Score]]),"")</f>
        <v>0</v>
      </c>
      <c r="M64" s="18"/>
      <c r="N64" s="18"/>
      <c r="O64" s="18"/>
      <c r="P64" s="18"/>
      <c r="Q64" s="18"/>
      <c r="R64" s="15">
        <f>SUM(Intake[[#This Row],[Referral Potential]:[Savings Potential]])</f>
        <v>0</v>
      </c>
      <c r="S64" s="15">
        <f>+Intake[[#This Row],[Quantitative Score]]+Intake[[#This Row],[Qualitative Score]]</f>
        <v>0</v>
      </c>
      <c r="T6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4" s="102"/>
      <c r="V64" s="102"/>
      <c r="W64" s="103"/>
      <c r="X64" s="103"/>
      <c r="Y64" s="44" t="str">
        <f>IFERROR(IF(S64=0,"",_xlfn.PERCENTRANK.EXC(Intake[Total Score],S64)),)</f>
        <v/>
      </c>
      <c r="Z64" s="38" t="str">
        <f xml:space="preserve">
(IF(Intake[[#This Row],[Rank]]="","",
IF(Intake[[#This Row],[Rank]]&gt;($Z$6+$Z$5+$Z$4),$Y$3,
IF(Intake[[#This Row],[Rank]]&gt;($Z$6+$Z$5),$Y$4,
IF(Intake[[#This Row],[Rank]]&gt;($Z$6),$Y$5,
IF(Intake[[#This Row],[Rank]]&lt;($Z$6),$Y$6,
))))))</f>
        <v/>
      </c>
      <c r="AA64" s="20"/>
      <c r="AB64" s="20" t="s">
        <v>73</v>
      </c>
      <c r="AC64" s="20"/>
      <c r="AD64" s="106"/>
      <c r="AE64" s="106"/>
      <c r="AF64" s="106"/>
      <c r="AG64" s="106"/>
      <c r="AH64" s="106"/>
      <c r="AI64" s="106"/>
      <c r="AJ64" s="109"/>
      <c r="AK64" s="110"/>
      <c r="AL64" s="107"/>
      <c r="AM64" s="107"/>
      <c r="AN64" s="107"/>
      <c r="AO64" s="107"/>
      <c r="AP64" s="107"/>
      <c r="AQ64" s="107"/>
    </row>
    <row r="65" spans="2:43" ht="14.85" customHeight="1" x14ac:dyDescent="0.3">
      <c r="B65" s="18" t="s">
        <v>130</v>
      </c>
      <c r="C65" s="107" t="s">
        <v>81</v>
      </c>
      <c r="D65" s="97"/>
      <c r="E65" s="97"/>
      <c r="F65" s="98"/>
      <c r="G65" s="97"/>
      <c r="H65" s="98"/>
      <c r="I65" s="101" t="str">
        <f t="shared" si="0"/>
        <v/>
      </c>
      <c r="J65" s="16" t="str">
        <f>IF(G65="","",PERCENTRANK(Intake[T-12 Production],G65)*10)</f>
        <v/>
      </c>
      <c r="K65" s="16" t="str">
        <f>IF(D65="","",PERCENTRANK(Intake[Assets Under Management],D65)*10)</f>
        <v/>
      </c>
      <c r="L65" s="16">
        <f>IFERROR(SUM(Intake[[#This Row],[Revenue Score]:[AUM Score]]),"")</f>
        <v>0</v>
      </c>
      <c r="M65" s="18"/>
      <c r="N65" s="18"/>
      <c r="O65" s="18"/>
      <c r="P65" s="18"/>
      <c r="Q65" s="18"/>
      <c r="R65" s="15">
        <f>SUM(Intake[[#This Row],[Referral Potential]:[Savings Potential]])</f>
        <v>0</v>
      </c>
      <c r="S65" s="15">
        <f>+Intake[[#This Row],[Quantitative Score]]+Intake[[#This Row],[Qualitative Score]]</f>
        <v>0</v>
      </c>
      <c r="T6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5" s="102"/>
      <c r="V65" s="102"/>
      <c r="W65" s="103"/>
      <c r="X65" s="103"/>
      <c r="Y65" s="44" t="str">
        <f>IFERROR(IF(S65=0,"",_xlfn.PERCENTRANK.EXC(Intake[Total Score],S65)),)</f>
        <v/>
      </c>
      <c r="Z65" s="38" t="str">
        <f xml:space="preserve">
(IF(Intake[[#This Row],[Rank]]="","",
IF(Intake[[#This Row],[Rank]]&gt;($Z$6+$Z$5+$Z$4),$Y$3,
IF(Intake[[#This Row],[Rank]]&gt;($Z$6+$Z$5),$Y$4,
IF(Intake[[#This Row],[Rank]]&gt;($Z$6),$Y$5,
IF(Intake[[#This Row],[Rank]]&lt;($Z$6),$Y$6,
))))))</f>
        <v/>
      </c>
      <c r="AA65" s="20"/>
      <c r="AB65" s="20" t="s">
        <v>73</v>
      </c>
      <c r="AC65" s="20"/>
      <c r="AD65" s="106"/>
      <c r="AE65" s="106"/>
      <c r="AF65" s="106"/>
      <c r="AG65" s="106"/>
      <c r="AH65" s="106"/>
      <c r="AI65" s="106"/>
      <c r="AJ65" s="109"/>
      <c r="AK65" s="110"/>
      <c r="AL65" s="109"/>
      <c r="AM65" s="107"/>
      <c r="AN65" s="109"/>
      <c r="AO65" s="107"/>
      <c r="AP65" s="109"/>
      <c r="AQ65" s="109"/>
    </row>
    <row r="66" spans="2:43" ht="14.85" customHeight="1" x14ac:dyDescent="0.3">
      <c r="B66" s="18" t="s">
        <v>131</v>
      </c>
      <c r="C66" s="107" t="s">
        <v>77</v>
      </c>
      <c r="D66" s="97"/>
      <c r="E66" s="97"/>
      <c r="F66" s="98"/>
      <c r="G66" s="97"/>
      <c r="H66" s="97"/>
      <c r="I66" s="101" t="str">
        <f t="shared" si="0"/>
        <v/>
      </c>
      <c r="J66" s="16" t="str">
        <f>IF(G66="","",PERCENTRANK(Intake[T-12 Production],G66)*10)</f>
        <v/>
      </c>
      <c r="K66" s="16" t="str">
        <f>IF(D66="","",PERCENTRANK(Intake[Assets Under Management],D66)*10)</f>
        <v/>
      </c>
      <c r="L66" s="16">
        <f>IFERROR(SUM(Intake[[#This Row],[Revenue Score]:[AUM Score]]),"")</f>
        <v>0</v>
      </c>
      <c r="M66" s="18"/>
      <c r="N66" s="18"/>
      <c r="O66" s="18"/>
      <c r="P66" s="18"/>
      <c r="Q66" s="18"/>
      <c r="R66" s="15">
        <f>SUM(Intake[[#This Row],[Referral Potential]:[Savings Potential]])</f>
        <v>0</v>
      </c>
      <c r="S66" s="15">
        <f>+Intake[[#This Row],[Quantitative Score]]+Intake[[#This Row],[Qualitative Score]]</f>
        <v>0</v>
      </c>
      <c r="T6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6" s="102"/>
      <c r="V66" s="102"/>
      <c r="W66" s="103"/>
      <c r="X66" s="103"/>
      <c r="Y66" s="44" t="str">
        <f>IFERROR(IF(S66=0,"",_xlfn.PERCENTRANK.EXC(Intake[Total Score],S66)),)</f>
        <v/>
      </c>
      <c r="Z66" s="38" t="str">
        <f xml:space="preserve">
(IF(Intake[[#This Row],[Rank]]="","",
IF(Intake[[#This Row],[Rank]]&gt;($Z$6+$Z$5+$Z$4),$Y$3,
IF(Intake[[#This Row],[Rank]]&gt;($Z$6+$Z$5),$Y$4,
IF(Intake[[#This Row],[Rank]]&gt;($Z$6),$Y$5,
IF(Intake[[#This Row],[Rank]]&lt;($Z$6),$Y$6,
))))))</f>
        <v/>
      </c>
      <c r="AA66" s="20"/>
      <c r="AB66" s="20" t="s">
        <v>73</v>
      </c>
      <c r="AC66" s="20"/>
      <c r="AD66" s="106"/>
      <c r="AE66" s="106"/>
      <c r="AF66" s="106"/>
      <c r="AG66" s="106"/>
      <c r="AH66" s="106"/>
      <c r="AI66" s="106"/>
      <c r="AJ66" s="109"/>
      <c r="AK66" s="110"/>
      <c r="AL66" s="107"/>
      <c r="AM66" s="111"/>
      <c r="AN66" s="107"/>
      <c r="AO66" s="107"/>
      <c r="AP66" s="109"/>
      <c r="AQ66" s="107"/>
    </row>
    <row r="67" spans="2:43" ht="14.85" customHeight="1" x14ac:dyDescent="0.3">
      <c r="B67" s="18" t="s">
        <v>132</v>
      </c>
      <c r="C67" s="107" t="s">
        <v>77</v>
      </c>
      <c r="D67" s="97"/>
      <c r="E67" s="97"/>
      <c r="F67" s="98"/>
      <c r="G67" s="97"/>
      <c r="H67" s="97"/>
      <c r="I67" s="101" t="str">
        <f t="shared" si="0"/>
        <v/>
      </c>
      <c r="J67" s="16" t="str">
        <f>IF(G67="","",PERCENTRANK(Intake[T-12 Production],G67)*10)</f>
        <v/>
      </c>
      <c r="K67" s="16" t="str">
        <f>IF(D67="","",PERCENTRANK(Intake[Assets Under Management],D67)*10)</f>
        <v/>
      </c>
      <c r="L67" s="16">
        <f>IFERROR(SUM(Intake[[#This Row],[Revenue Score]:[AUM Score]]),"")</f>
        <v>0</v>
      </c>
      <c r="M67" s="18"/>
      <c r="N67" s="18"/>
      <c r="O67" s="18"/>
      <c r="P67" s="18"/>
      <c r="Q67" s="18"/>
      <c r="R67" s="15">
        <f>SUM(Intake[[#This Row],[Referral Potential]:[Savings Potential]])</f>
        <v>0</v>
      </c>
      <c r="S67" s="15">
        <f>+Intake[[#This Row],[Quantitative Score]]+Intake[[#This Row],[Qualitative Score]]</f>
        <v>0</v>
      </c>
      <c r="T6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7" s="102"/>
      <c r="V67" s="102"/>
      <c r="W67" s="103"/>
      <c r="X67" s="103"/>
      <c r="Y67" s="44" t="str">
        <f>IFERROR(IF(S67=0,"",_xlfn.PERCENTRANK.EXC(Intake[Total Score],S67)),)</f>
        <v/>
      </c>
      <c r="Z67" s="38" t="str">
        <f xml:space="preserve">
(IF(Intake[[#This Row],[Rank]]="","",
IF(Intake[[#This Row],[Rank]]&gt;($Z$6+$Z$5+$Z$4),$Y$3,
IF(Intake[[#This Row],[Rank]]&gt;($Z$6+$Z$5),$Y$4,
IF(Intake[[#This Row],[Rank]]&gt;($Z$6),$Y$5,
IF(Intake[[#This Row],[Rank]]&lt;($Z$6),$Y$6,
))))))</f>
        <v/>
      </c>
      <c r="AA67" s="20"/>
      <c r="AB67" s="20" t="s">
        <v>73</v>
      </c>
      <c r="AC67" s="20"/>
      <c r="AD67" s="106"/>
      <c r="AE67" s="106"/>
      <c r="AF67" s="106"/>
      <c r="AG67" s="106"/>
      <c r="AH67" s="106"/>
      <c r="AI67" s="106"/>
      <c r="AJ67" s="109"/>
      <c r="AK67" s="110"/>
      <c r="AL67" s="109"/>
      <c r="AM67" s="111"/>
      <c r="AN67" s="109"/>
      <c r="AO67" s="107"/>
      <c r="AP67" s="109"/>
      <c r="AQ67" s="109"/>
    </row>
    <row r="68" spans="2:43" ht="14.85" customHeight="1" x14ac:dyDescent="0.3">
      <c r="B68" s="18" t="s">
        <v>133</v>
      </c>
      <c r="C68" s="107" t="s">
        <v>72</v>
      </c>
      <c r="D68" s="97"/>
      <c r="E68" s="97"/>
      <c r="F68" s="98"/>
      <c r="G68" s="97"/>
      <c r="H68" s="98"/>
      <c r="I68" s="101" t="str">
        <f t="shared" si="0"/>
        <v/>
      </c>
      <c r="J68" s="16" t="str">
        <f>IF(G68="","",PERCENTRANK(Intake[T-12 Production],G68)*10)</f>
        <v/>
      </c>
      <c r="K68" s="16" t="str">
        <f>IF(D68="","",PERCENTRANK(Intake[Assets Under Management],D68)*10)</f>
        <v/>
      </c>
      <c r="L68" s="16">
        <f>IFERROR(SUM(Intake[[#This Row],[Revenue Score]:[AUM Score]]),"")</f>
        <v>0</v>
      </c>
      <c r="M68" s="18"/>
      <c r="N68" s="18"/>
      <c r="O68" s="18"/>
      <c r="P68" s="18"/>
      <c r="Q68" s="18"/>
      <c r="R68" s="15">
        <f>SUM(Intake[[#This Row],[Referral Potential]:[Savings Potential]])</f>
        <v>0</v>
      </c>
      <c r="S68" s="15">
        <f>+Intake[[#This Row],[Quantitative Score]]+Intake[[#This Row],[Qualitative Score]]</f>
        <v>0</v>
      </c>
      <c r="T6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8" s="102"/>
      <c r="V68" s="102"/>
      <c r="W68" s="103"/>
      <c r="X68" s="103"/>
      <c r="Y68" s="44" t="str">
        <f>IFERROR(IF(S68=0,"",_xlfn.PERCENTRANK.EXC(Intake[Total Score],S68)),)</f>
        <v/>
      </c>
      <c r="Z68" s="38" t="str">
        <f xml:space="preserve">
(IF(Intake[[#This Row],[Rank]]="","",
IF(Intake[[#This Row],[Rank]]&gt;($Z$6+$Z$5+$Z$4),$Y$3,
IF(Intake[[#This Row],[Rank]]&gt;($Z$6+$Z$5),$Y$4,
IF(Intake[[#This Row],[Rank]]&gt;($Z$6),$Y$5,
IF(Intake[[#This Row],[Rank]]&lt;($Z$6),$Y$6,
))))))</f>
        <v/>
      </c>
      <c r="AA68" s="20"/>
      <c r="AB68" s="20" t="s">
        <v>73</v>
      </c>
      <c r="AC68" s="20"/>
      <c r="AD68" s="106"/>
      <c r="AE68" s="106"/>
      <c r="AF68" s="106"/>
      <c r="AG68" s="106"/>
      <c r="AH68" s="106"/>
      <c r="AI68" s="106"/>
      <c r="AJ68" s="109"/>
      <c r="AK68" s="110"/>
      <c r="AL68" s="109"/>
      <c r="AM68" s="109"/>
      <c r="AN68" s="109"/>
      <c r="AO68" s="107"/>
      <c r="AP68" s="109"/>
      <c r="AQ68" s="109"/>
    </row>
    <row r="69" spans="2:43" ht="14.85" customHeight="1" x14ac:dyDescent="0.3">
      <c r="B69" s="18" t="s">
        <v>134</v>
      </c>
      <c r="C69" s="107" t="s">
        <v>81</v>
      </c>
      <c r="D69" s="97"/>
      <c r="E69" s="97"/>
      <c r="F69" s="98"/>
      <c r="G69" s="97"/>
      <c r="H69" s="98"/>
      <c r="I69" s="101" t="str">
        <f t="shared" si="0"/>
        <v/>
      </c>
      <c r="J69" s="16" t="str">
        <f>IF(G69="","",PERCENTRANK(Intake[T-12 Production],G69)*10)</f>
        <v/>
      </c>
      <c r="K69" s="16" t="str">
        <f>IF(D69="","",PERCENTRANK(Intake[Assets Under Management],D69)*10)</f>
        <v/>
      </c>
      <c r="L69" s="16">
        <f>IFERROR(SUM(Intake[[#This Row],[Revenue Score]:[AUM Score]]),"")</f>
        <v>0</v>
      </c>
      <c r="M69" s="18"/>
      <c r="N69" s="18"/>
      <c r="O69" s="18"/>
      <c r="P69" s="18"/>
      <c r="Q69" s="18"/>
      <c r="R69" s="15">
        <f>SUM(Intake[[#This Row],[Referral Potential]:[Savings Potential]])</f>
        <v>0</v>
      </c>
      <c r="S69" s="15">
        <f>+Intake[[#This Row],[Quantitative Score]]+Intake[[#This Row],[Qualitative Score]]</f>
        <v>0</v>
      </c>
      <c r="T6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69" s="102"/>
      <c r="V69" s="102"/>
      <c r="W69" s="103"/>
      <c r="X69" s="103"/>
      <c r="Y69" s="44" t="str">
        <f>IFERROR(IF(S69=0,"",_xlfn.PERCENTRANK.EXC(Intake[Total Score],S69)),)</f>
        <v/>
      </c>
      <c r="Z69" s="38" t="str">
        <f xml:space="preserve">
(IF(Intake[[#This Row],[Rank]]="","",
IF(Intake[[#This Row],[Rank]]&gt;($Z$6+$Z$5+$Z$4),$Y$3,
IF(Intake[[#This Row],[Rank]]&gt;($Z$6+$Z$5),$Y$4,
IF(Intake[[#This Row],[Rank]]&gt;($Z$6),$Y$5,
IF(Intake[[#This Row],[Rank]]&lt;($Z$6),$Y$6,
))))))</f>
        <v/>
      </c>
      <c r="AA69" s="20"/>
      <c r="AB69" s="20" t="s">
        <v>73</v>
      </c>
      <c r="AC69" s="20"/>
      <c r="AD69" s="106"/>
      <c r="AE69" s="106"/>
      <c r="AF69" s="106"/>
      <c r="AG69" s="106"/>
      <c r="AH69" s="106"/>
      <c r="AI69" s="106"/>
      <c r="AJ69" s="107"/>
      <c r="AK69" s="108"/>
      <c r="AL69" s="107"/>
      <c r="AM69" s="112"/>
      <c r="AN69" s="112"/>
      <c r="AO69" s="112"/>
      <c r="AP69" s="109"/>
      <c r="AQ69" s="107"/>
    </row>
    <row r="70" spans="2:43" ht="14.85" customHeight="1" x14ac:dyDescent="0.3">
      <c r="B70" s="18" t="s">
        <v>135</v>
      </c>
      <c r="C70" s="107" t="s">
        <v>77</v>
      </c>
      <c r="D70" s="97"/>
      <c r="E70" s="97"/>
      <c r="F70" s="98"/>
      <c r="G70" s="97"/>
      <c r="H70" s="97"/>
      <c r="I70" s="101" t="str">
        <f t="shared" si="0"/>
        <v/>
      </c>
      <c r="J70" s="16" t="str">
        <f>IF(G70="","",PERCENTRANK(Intake[T-12 Production],G70)*10)</f>
        <v/>
      </c>
      <c r="K70" s="16" t="str">
        <f>IF(D70="","",PERCENTRANK(Intake[Assets Under Management],D70)*10)</f>
        <v/>
      </c>
      <c r="L70" s="16">
        <f>IFERROR(SUM(Intake[[#This Row],[Revenue Score]:[AUM Score]]),"")</f>
        <v>0</v>
      </c>
      <c r="M70" s="18"/>
      <c r="N70" s="18"/>
      <c r="O70" s="18"/>
      <c r="P70" s="18"/>
      <c r="Q70" s="18"/>
      <c r="R70" s="15">
        <f>SUM(Intake[[#This Row],[Referral Potential]:[Savings Potential]])</f>
        <v>0</v>
      </c>
      <c r="S70" s="15">
        <f>+Intake[[#This Row],[Quantitative Score]]+Intake[[#This Row],[Qualitative Score]]</f>
        <v>0</v>
      </c>
      <c r="T7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0" s="102"/>
      <c r="V70" s="102"/>
      <c r="W70" s="103"/>
      <c r="X70" s="103"/>
      <c r="Y70" s="44" t="str">
        <f>IFERROR(IF(S70=0,"",_xlfn.PERCENTRANK.EXC(Intake[Total Score],S70)),)</f>
        <v/>
      </c>
      <c r="Z70" s="38" t="str">
        <f xml:space="preserve">
(IF(Intake[[#This Row],[Rank]]="","",
IF(Intake[[#This Row],[Rank]]&gt;($Z$6+$Z$5+$Z$4),$Y$3,
IF(Intake[[#This Row],[Rank]]&gt;($Z$6+$Z$5),$Y$4,
IF(Intake[[#This Row],[Rank]]&gt;($Z$6),$Y$5,
IF(Intake[[#This Row],[Rank]]&lt;($Z$6),$Y$6,
))))))</f>
        <v/>
      </c>
      <c r="AA70" s="20"/>
      <c r="AB70" s="20" t="s">
        <v>73</v>
      </c>
      <c r="AC70" s="20"/>
      <c r="AD70" s="106"/>
      <c r="AE70" s="106"/>
      <c r="AF70" s="106"/>
      <c r="AG70" s="106"/>
      <c r="AH70" s="106"/>
      <c r="AI70" s="106"/>
      <c r="AJ70" s="109"/>
      <c r="AK70" s="110"/>
      <c r="AL70" s="109"/>
      <c r="AM70" s="111"/>
      <c r="AN70" s="109"/>
      <c r="AO70" s="107"/>
      <c r="AP70" s="109"/>
      <c r="AQ70" s="109"/>
    </row>
    <row r="71" spans="2:43" ht="14.85" customHeight="1" x14ac:dyDescent="0.3">
      <c r="B71" s="18" t="s">
        <v>136</v>
      </c>
      <c r="C71" s="107" t="s">
        <v>72</v>
      </c>
      <c r="D71" s="97"/>
      <c r="E71" s="97"/>
      <c r="F71" s="98"/>
      <c r="G71" s="97"/>
      <c r="H71" s="98"/>
      <c r="I71" s="101" t="str">
        <f t="shared" si="0"/>
        <v/>
      </c>
      <c r="J71" s="16" t="str">
        <f>IF(G71="","",PERCENTRANK(Intake[T-12 Production],G71)*10)</f>
        <v/>
      </c>
      <c r="K71" s="16" t="str">
        <f>IF(D71="","",PERCENTRANK(Intake[Assets Under Management],D71)*10)</f>
        <v/>
      </c>
      <c r="L71" s="16">
        <f>IFERROR(SUM(Intake[[#This Row],[Revenue Score]:[AUM Score]]),"")</f>
        <v>0</v>
      </c>
      <c r="M71" s="18"/>
      <c r="N71" s="18"/>
      <c r="O71" s="18"/>
      <c r="P71" s="18"/>
      <c r="Q71" s="18"/>
      <c r="R71" s="15">
        <f>SUM(Intake[[#This Row],[Referral Potential]:[Savings Potential]])</f>
        <v>0</v>
      </c>
      <c r="S71" s="15">
        <f>+Intake[[#This Row],[Quantitative Score]]+Intake[[#This Row],[Qualitative Score]]</f>
        <v>0</v>
      </c>
      <c r="T7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1" s="102"/>
      <c r="V71" s="102"/>
      <c r="W71" s="103"/>
      <c r="X71" s="103"/>
      <c r="Y71" s="44" t="str">
        <f>IFERROR(IF(S71=0,"",_xlfn.PERCENTRANK.EXC(Intake[Total Score],S71)),)</f>
        <v/>
      </c>
      <c r="Z71" s="38" t="str">
        <f xml:space="preserve">
(IF(Intake[[#This Row],[Rank]]="","",
IF(Intake[[#This Row],[Rank]]&gt;($Z$6+$Z$5+$Z$4),$Y$3,
IF(Intake[[#This Row],[Rank]]&gt;($Z$6+$Z$5),$Y$4,
IF(Intake[[#This Row],[Rank]]&gt;($Z$6),$Y$5,
IF(Intake[[#This Row],[Rank]]&lt;($Z$6),$Y$6,
))))))</f>
        <v/>
      </c>
      <c r="AA71" s="20"/>
      <c r="AB71" s="20" t="s">
        <v>73</v>
      </c>
      <c r="AC71" s="20"/>
      <c r="AD71" s="106"/>
      <c r="AE71" s="106"/>
      <c r="AF71" s="106"/>
      <c r="AG71" s="106"/>
      <c r="AH71" s="106"/>
      <c r="AI71" s="106"/>
      <c r="AJ71" s="107"/>
      <c r="AK71" s="108"/>
      <c r="AL71" s="107"/>
      <c r="AM71" s="107"/>
      <c r="AN71" s="107"/>
      <c r="AO71" s="107"/>
      <c r="AP71" s="109"/>
      <c r="AQ71" s="107"/>
    </row>
    <row r="72" spans="2:43" ht="14.85" customHeight="1" x14ac:dyDescent="0.3">
      <c r="B72" s="18" t="s">
        <v>137</v>
      </c>
      <c r="C72" s="107" t="s">
        <v>81</v>
      </c>
      <c r="D72" s="97"/>
      <c r="E72" s="97"/>
      <c r="F72" s="98"/>
      <c r="G72" s="97"/>
      <c r="H72" s="98"/>
      <c r="I72" s="101" t="str">
        <f t="shared" si="0"/>
        <v/>
      </c>
      <c r="J72" s="16" t="str">
        <f>IF(G72="","",PERCENTRANK(Intake[T-12 Production],G72)*10)</f>
        <v/>
      </c>
      <c r="K72" s="16" t="str">
        <f>IF(D72="","",PERCENTRANK(Intake[Assets Under Management],D72)*10)</f>
        <v/>
      </c>
      <c r="L72" s="16">
        <f>IFERROR(SUM(Intake[[#This Row],[Revenue Score]:[AUM Score]]),"")</f>
        <v>0</v>
      </c>
      <c r="M72" s="18"/>
      <c r="N72" s="18"/>
      <c r="O72" s="18"/>
      <c r="P72" s="18"/>
      <c r="Q72" s="18"/>
      <c r="R72" s="15">
        <f>SUM(Intake[[#This Row],[Referral Potential]:[Savings Potential]])</f>
        <v>0</v>
      </c>
      <c r="S72" s="15">
        <f>+Intake[[#This Row],[Quantitative Score]]+Intake[[#This Row],[Qualitative Score]]</f>
        <v>0</v>
      </c>
      <c r="T7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2" s="102"/>
      <c r="V72" s="102"/>
      <c r="W72" s="103"/>
      <c r="X72" s="103"/>
      <c r="Y72" s="44" t="str">
        <f>IFERROR(IF(S72=0,"",_xlfn.PERCENTRANK.EXC(Intake[Total Score],S72)),)</f>
        <v/>
      </c>
      <c r="Z72" s="38" t="str">
        <f xml:space="preserve">
(IF(Intake[[#This Row],[Rank]]="","",
IF(Intake[[#This Row],[Rank]]&gt;($Z$6+$Z$5+$Z$4),$Y$3,
IF(Intake[[#This Row],[Rank]]&gt;($Z$6+$Z$5),$Y$4,
IF(Intake[[#This Row],[Rank]]&gt;($Z$6),$Y$5,
IF(Intake[[#This Row],[Rank]]&lt;($Z$6),$Y$6,
))))))</f>
        <v/>
      </c>
      <c r="AA72" s="20"/>
      <c r="AB72" s="20" t="s">
        <v>73</v>
      </c>
      <c r="AC72" s="20"/>
      <c r="AD72" s="106"/>
      <c r="AE72" s="106"/>
      <c r="AF72" s="106"/>
      <c r="AG72" s="106"/>
      <c r="AH72" s="106"/>
      <c r="AI72" s="106"/>
      <c r="AJ72" s="107"/>
      <c r="AK72" s="108"/>
      <c r="AL72" s="107"/>
      <c r="AM72" s="107"/>
      <c r="AN72" s="107"/>
      <c r="AO72" s="107"/>
      <c r="AP72" s="109"/>
      <c r="AQ72" s="107"/>
    </row>
    <row r="73" spans="2:43" ht="14.85" customHeight="1" x14ac:dyDescent="0.3">
      <c r="B73" s="18" t="s">
        <v>138</v>
      </c>
      <c r="C73" s="107" t="s">
        <v>81</v>
      </c>
      <c r="D73" s="97"/>
      <c r="E73" s="97"/>
      <c r="F73" s="98"/>
      <c r="G73" s="97"/>
      <c r="H73" s="98"/>
      <c r="I73" s="101" t="str">
        <f t="shared" si="0"/>
        <v/>
      </c>
      <c r="J73" s="16" t="str">
        <f>IF(G73="","",PERCENTRANK(Intake[T-12 Production],G73)*10)</f>
        <v/>
      </c>
      <c r="K73" s="16" t="str">
        <f>IF(D73="","",PERCENTRANK(Intake[Assets Under Management],D73)*10)</f>
        <v/>
      </c>
      <c r="L73" s="16">
        <f>IFERROR(SUM(Intake[[#This Row],[Revenue Score]:[AUM Score]]),"")</f>
        <v>0</v>
      </c>
      <c r="M73" s="18"/>
      <c r="N73" s="18"/>
      <c r="O73" s="18"/>
      <c r="P73" s="18"/>
      <c r="Q73" s="18"/>
      <c r="R73" s="15">
        <f>SUM(Intake[[#This Row],[Referral Potential]:[Savings Potential]])</f>
        <v>0</v>
      </c>
      <c r="S73" s="15">
        <f>+Intake[[#This Row],[Quantitative Score]]+Intake[[#This Row],[Qualitative Score]]</f>
        <v>0</v>
      </c>
      <c r="T7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3" s="102"/>
      <c r="V73" s="102"/>
      <c r="W73" s="103"/>
      <c r="X73" s="103"/>
      <c r="Y73" s="44" t="str">
        <f>IFERROR(IF(S73=0,"",_xlfn.PERCENTRANK.EXC(Intake[Total Score],S73)),)</f>
        <v/>
      </c>
      <c r="Z73" s="38" t="str">
        <f xml:space="preserve">
(IF(Intake[[#This Row],[Rank]]="","",
IF(Intake[[#This Row],[Rank]]&gt;($Z$6+$Z$5+$Z$4),$Y$3,
IF(Intake[[#This Row],[Rank]]&gt;($Z$6+$Z$5),$Y$4,
IF(Intake[[#This Row],[Rank]]&gt;($Z$6),$Y$5,
IF(Intake[[#This Row],[Rank]]&lt;($Z$6),$Y$6,
))))))</f>
        <v/>
      </c>
      <c r="AA73" s="20"/>
      <c r="AB73" s="20" t="s">
        <v>73</v>
      </c>
      <c r="AC73" s="20"/>
      <c r="AD73" s="106"/>
      <c r="AE73" s="106"/>
      <c r="AF73" s="106"/>
      <c r="AG73" s="106"/>
      <c r="AH73" s="106"/>
      <c r="AI73" s="106"/>
      <c r="AJ73" s="109"/>
      <c r="AK73" s="110"/>
      <c r="AL73" s="109"/>
      <c r="AM73" s="109"/>
      <c r="AN73" s="109"/>
      <c r="AO73" s="107"/>
      <c r="AP73" s="109"/>
      <c r="AQ73" s="109"/>
    </row>
    <row r="74" spans="2:43" ht="14.85" customHeight="1" x14ac:dyDescent="0.3">
      <c r="B74" s="18" t="s">
        <v>139</v>
      </c>
      <c r="C74" s="107" t="s">
        <v>77</v>
      </c>
      <c r="D74" s="97"/>
      <c r="E74" s="97"/>
      <c r="F74" s="98"/>
      <c r="G74" s="97"/>
      <c r="H74" s="97"/>
      <c r="I74" s="101" t="str">
        <f t="shared" si="0"/>
        <v/>
      </c>
      <c r="J74" s="16" t="str">
        <f>IF(G74="","",PERCENTRANK(Intake[T-12 Production],G74)*10)</f>
        <v/>
      </c>
      <c r="K74" s="16" t="str">
        <f>IF(D74="","",PERCENTRANK(Intake[Assets Under Management],D74)*10)</f>
        <v/>
      </c>
      <c r="L74" s="16">
        <f>IFERROR(SUM(Intake[[#This Row],[Revenue Score]:[AUM Score]]),"")</f>
        <v>0</v>
      </c>
      <c r="M74" s="18"/>
      <c r="N74" s="18"/>
      <c r="O74" s="18"/>
      <c r="P74" s="18"/>
      <c r="Q74" s="18"/>
      <c r="R74" s="15">
        <f>SUM(Intake[[#This Row],[Referral Potential]:[Savings Potential]])</f>
        <v>0</v>
      </c>
      <c r="S74" s="15">
        <f>+Intake[[#This Row],[Quantitative Score]]+Intake[[#This Row],[Qualitative Score]]</f>
        <v>0</v>
      </c>
      <c r="T7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4" s="102"/>
      <c r="V74" s="102"/>
      <c r="W74" s="103"/>
      <c r="X74" s="103"/>
      <c r="Y74" s="44" t="str">
        <f>IFERROR(IF(S74=0,"",_xlfn.PERCENTRANK.EXC(Intake[Total Score],S74)),)</f>
        <v/>
      </c>
      <c r="Z74" s="38" t="str">
        <f xml:space="preserve">
(IF(Intake[[#This Row],[Rank]]="","",
IF(Intake[[#This Row],[Rank]]&gt;($Z$6+$Z$5+$Z$4),$Y$3,
IF(Intake[[#This Row],[Rank]]&gt;($Z$6+$Z$5),$Y$4,
IF(Intake[[#This Row],[Rank]]&gt;($Z$6),$Y$5,
IF(Intake[[#This Row],[Rank]]&lt;($Z$6),$Y$6,
))))))</f>
        <v/>
      </c>
      <c r="AA74" s="20"/>
      <c r="AB74" s="20" t="s">
        <v>73</v>
      </c>
      <c r="AC74" s="20"/>
      <c r="AD74" s="106"/>
      <c r="AE74" s="106"/>
      <c r="AF74" s="106"/>
      <c r="AG74" s="106"/>
      <c r="AH74" s="106"/>
      <c r="AI74" s="106"/>
      <c r="AJ74" s="109"/>
      <c r="AK74" s="110"/>
      <c r="AL74" s="107"/>
      <c r="AM74" s="107"/>
      <c r="AN74" s="107"/>
      <c r="AO74" s="107"/>
      <c r="AP74" s="109"/>
      <c r="AQ74" s="107"/>
    </row>
    <row r="75" spans="2:43" ht="14.85" customHeight="1" x14ac:dyDescent="0.3">
      <c r="B75" s="18" t="s">
        <v>140</v>
      </c>
      <c r="C75" s="107" t="s">
        <v>77</v>
      </c>
      <c r="D75" s="97"/>
      <c r="E75" s="97"/>
      <c r="F75" s="98"/>
      <c r="G75" s="97"/>
      <c r="H75" s="97"/>
      <c r="I75" s="101" t="str">
        <f t="shared" si="0"/>
        <v/>
      </c>
      <c r="J75" s="16" t="str">
        <f>IF(G75="","",PERCENTRANK(Intake[T-12 Production],G75)*10)</f>
        <v/>
      </c>
      <c r="K75" s="16" t="str">
        <f>IF(D75="","",PERCENTRANK(Intake[Assets Under Management],D75)*10)</f>
        <v/>
      </c>
      <c r="L75" s="16">
        <f>IFERROR(SUM(Intake[[#This Row],[Revenue Score]:[AUM Score]]),"")</f>
        <v>0</v>
      </c>
      <c r="M75" s="18"/>
      <c r="N75" s="18"/>
      <c r="O75" s="18"/>
      <c r="P75" s="18"/>
      <c r="Q75" s="18"/>
      <c r="R75" s="15">
        <f>SUM(Intake[[#This Row],[Referral Potential]:[Savings Potential]])</f>
        <v>0</v>
      </c>
      <c r="S75" s="15">
        <f>+Intake[[#This Row],[Quantitative Score]]+Intake[[#This Row],[Qualitative Score]]</f>
        <v>0</v>
      </c>
      <c r="T7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5" s="102"/>
      <c r="V75" s="102"/>
      <c r="W75" s="103"/>
      <c r="X75" s="103"/>
      <c r="Y75" s="44" t="str">
        <f>IFERROR(IF(S75=0,"",_xlfn.PERCENTRANK.EXC(Intake[Total Score],S75)),)</f>
        <v/>
      </c>
      <c r="Z75" s="38" t="str">
        <f xml:space="preserve">
(IF(Intake[[#This Row],[Rank]]="","",
IF(Intake[[#This Row],[Rank]]&gt;($Z$6+$Z$5+$Z$4),$Y$3,
IF(Intake[[#This Row],[Rank]]&gt;($Z$6+$Z$5),$Y$4,
IF(Intake[[#This Row],[Rank]]&gt;($Z$6),$Y$5,
IF(Intake[[#This Row],[Rank]]&lt;($Z$6),$Y$6,
))))))</f>
        <v/>
      </c>
      <c r="AA75" s="20"/>
      <c r="AB75" s="20" t="s">
        <v>73</v>
      </c>
      <c r="AC75" s="20"/>
      <c r="AD75" s="106"/>
      <c r="AE75" s="106"/>
      <c r="AF75" s="106"/>
      <c r="AG75" s="106"/>
      <c r="AH75" s="106"/>
      <c r="AI75" s="106"/>
      <c r="AJ75" s="109"/>
      <c r="AK75" s="110"/>
      <c r="AL75" s="107"/>
      <c r="AM75" s="111"/>
      <c r="AN75" s="107"/>
      <c r="AO75" s="107"/>
      <c r="AP75" s="109"/>
      <c r="AQ75" s="107"/>
    </row>
    <row r="76" spans="2:43" ht="14.85" customHeight="1" x14ac:dyDescent="0.3">
      <c r="B76" s="18" t="s">
        <v>141</v>
      </c>
      <c r="C76" s="107" t="s">
        <v>72</v>
      </c>
      <c r="D76" s="97"/>
      <c r="E76" s="97"/>
      <c r="F76" s="98"/>
      <c r="G76" s="97"/>
      <c r="H76" s="98"/>
      <c r="I76" s="101" t="str">
        <f t="shared" si="0"/>
        <v/>
      </c>
      <c r="J76" s="16" t="str">
        <f>IF(G76="","",PERCENTRANK(Intake[T-12 Production],G76)*10)</f>
        <v/>
      </c>
      <c r="K76" s="16" t="str">
        <f>IF(D76="","",PERCENTRANK(Intake[Assets Under Management],D76)*10)</f>
        <v/>
      </c>
      <c r="L76" s="16">
        <f>IFERROR(SUM(Intake[[#This Row],[Revenue Score]:[AUM Score]]),"")</f>
        <v>0</v>
      </c>
      <c r="M76" s="18"/>
      <c r="N76" s="18"/>
      <c r="O76" s="18"/>
      <c r="P76" s="18"/>
      <c r="Q76" s="18"/>
      <c r="R76" s="15">
        <f>SUM(Intake[[#This Row],[Referral Potential]:[Savings Potential]])</f>
        <v>0</v>
      </c>
      <c r="S76" s="15">
        <f>+Intake[[#This Row],[Quantitative Score]]+Intake[[#This Row],[Qualitative Score]]</f>
        <v>0</v>
      </c>
      <c r="T7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6" s="102"/>
      <c r="V76" s="102"/>
      <c r="W76" s="103"/>
      <c r="X76" s="103"/>
      <c r="Y76" s="44" t="str">
        <f>IFERROR(IF(S76=0,"",_xlfn.PERCENTRANK.EXC(Intake[Total Score],S76)),)</f>
        <v/>
      </c>
      <c r="Z76" s="38" t="str">
        <f xml:space="preserve">
(IF(Intake[[#This Row],[Rank]]="","",
IF(Intake[[#This Row],[Rank]]&gt;($Z$6+$Z$5+$Z$4),$Y$3,
IF(Intake[[#This Row],[Rank]]&gt;($Z$6+$Z$5),$Y$4,
IF(Intake[[#This Row],[Rank]]&gt;($Z$6),$Y$5,
IF(Intake[[#This Row],[Rank]]&lt;($Z$6),$Y$6,
))))))</f>
        <v/>
      </c>
      <c r="AA76" s="20"/>
      <c r="AB76" s="20" t="s">
        <v>73</v>
      </c>
      <c r="AC76" s="20"/>
      <c r="AD76" s="106"/>
      <c r="AE76" s="106"/>
      <c r="AF76" s="106"/>
      <c r="AG76" s="106"/>
      <c r="AH76" s="106"/>
      <c r="AI76" s="106"/>
      <c r="AJ76" s="107"/>
      <c r="AK76" s="108"/>
      <c r="AL76" s="107"/>
      <c r="AM76" s="107"/>
      <c r="AN76" s="107"/>
      <c r="AO76" s="107"/>
      <c r="AP76" s="109"/>
      <c r="AQ76" s="107"/>
    </row>
    <row r="77" spans="2:43" ht="14.85" customHeight="1" x14ac:dyDescent="0.3">
      <c r="B77" s="18" t="s">
        <v>142</v>
      </c>
      <c r="C77" s="107" t="s">
        <v>72</v>
      </c>
      <c r="D77" s="97"/>
      <c r="E77" s="97"/>
      <c r="F77" s="98"/>
      <c r="G77" s="97"/>
      <c r="H77" s="98"/>
      <c r="I77" s="101" t="str">
        <f t="shared" si="0"/>
        <v/>
      </c>
      <c r="J77" s="16" t="str">
        <f>IF(G77="","",PERCENTRANK(Intake[T-12 Production],G77)*10)</f>
        <v/>
      </c>
      <c r="K77" s="16" t="str">
        <f>IF(D77="","",PERCENTRANK(Intake[Assets Under Management],D77)*10)</f>
        <v/>
      </c>
      <c r="L77" s="16">
        <f>IFERROR(SUM(Intake[[#This Row],[Revenue Score]:[AUM Score]]),"")</f>
        <v>0</v>
      </c>
      <c r="M77" s="18"/>
      <c r="N77" s="18"/>
      <c r="O77" s="18"/>
      <c r="P77" s="18"/>
      <c r="Q77" s="18"/>
      <c r="R77" s="15">
        <f>SUM(Intake[[#This Row],[Referral Potential]:[Savings Potential]])</f>
        <v>0</v>
      </c>
      <c r="S77" s="15">
        <f>+Intake[[#This Row],[Quantitative Score]]+Intake[[#This Row],[Qualitative Score]]</f>
        <v>0</v>
      </c>
      <c r="T7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7" s="102"/>
      <c r="V77" s="102"/>
      <c r="W77" s="103"/>
      <c r="X77" s="103"/>
      <c r="Y77" s="44" t="str">
        <f>IFERROR(IF(S77=0,"",_xlfn.PERCENTRANK.EXC(Intake[Total Score],S77)),)</f>
        <v/>
      </c>
      <c r="Z77" s="38" t="str">
        <f xml:space="preserve">
(IF(Intake[[#This Row],[Rank]]="","",
IF(Intake[[#This Row],[Rank]]&gt;($Z$6+$Z$5+$Z$4),$Y$3,
IF(Intake[[#This Row],[Rank]]&gt;($Z$6+$Z$5),$Y$4,
IF(Intake[[#This Row],[Rank]]&gt;($Z$6),$Y$5,
IF(Intake[[#This Row],[Rank]]&lt;($Z$6),$Y$6,
))))))</f>
        <v/>
      </c>
      <c r="AA77" s="20"/>
      <c r="AB77" s="20" t="s">
        <v>73</v>
      </c>
      <c r="AC77" s="20"/>
      <c r="AD77" s="106"/>
      <c r="AE77" s="106"/>
      <c r="AF77" s="106"/>
      <c r="AG77" s="106"/>
      <c r="AH77" s="106"/>
      <c r="AI77" s="106"/>
      <c r="AJ77" s="107"/>
      <c r="AK77" s="108"/>
      <c r="AL77" s="109"/>
      <c r="AM77" s="109"/>
      <c r="AN77" s="109"/>
      <c r="AO77" s="107"/>
      <c r="AP77" s="109"/>
      <c r="AQ77" s="109"/>
    </row>
    <row r="78" spans="2:43" ht="14.85" customHeight="1" x14ac:dyDescent="0.3">
      <c r="B78" s="18" t="s">
        <v>143</v>
      </c>
      <c r="C78" s="107" t="s">
        <v>77</v>
      </c>
      <c r="D78" s="97"/>
      <c r="E78" s="97"/>
      <c r="F78" s="98"/>
      <c r="G78" s="97"/>
      <c r="H78" s="97"/>
      <c r="I78" s="101" t="str">
        <f t="shared" ref="I78:I141" si="1">IFERROR(IF(AND(G78="",D78=""),"",G78/D78),0)</f>
        <v/>
      </c>
      <c r="J78" s="16" t="str">
        <f>IF(G78="","",PERCENTRANK(Intake[T-12 Production],G78)*10)</f>
        <v/>
      </c>
      <c r="K78" s="16" t="str">
        <f>IF(D78="","",PERCENTRANK(Intake[Assets Under Management],D78)*10)</f>
        <v/>
      </c>
      <c r="L78" s="16">
        <f>IFERROR(SUM(Intake[[#This Row],[Revenue Score]:[AUM Score]]),"")</f>
        <v>0</v>
      </c>
      <c r="M78" s="18"/>
      <c r="N78" s="18"/>
      <c r="O78" s="18"/>
      <c r="P78" s="18"/>
      <c r="Q78" s="18"/>
      <c r="R78" s="15">
        <f>SUM(Intake[[#This Row],[Referral Potential]:[Savings Potential]])</f>
        <v>0</v>
      </c>
      <c r="S78" s="15">
        <f>+Intake[[#This Row],[Quantitative Score]]+Intake[[#This Row],[Qualitative Score]]</f>
        <v>0</v>
      </c>
      <c r="T7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8" s="102"/>
      <c r="V78" s="102"/>
      <c r="W78" s="103"/>
      <c r="X78" s="103"/>
      <c r="Y78" s="44" t="str">
        <f>IFERROR(IF(S78=0,"",_xlfn.PERCENTRANK.EXC(Intake[Total Score],S78)),)</f>
        <v/>
      </c>
      <c r="Z78" s="38" t="str">
        <f xml:space="preserve">
(IF(Intake[[#This Row],[Rank]]="","",
IF(Intake[[#This Row],[Rank]]&gt;($Z$6+$Z$5+$Z$4),$Y$3,
IF(Intake[[#This Row],[Rank]]&gt;($Z$6+$Z$5),$Y$4,
IF(Intake[[#This Row],[Rank]]&gt;($Z$6),$Y$5,
IF(Intake[[#This Row],[Rank]]&lt;($Z$6),$Y$6,
))))))</f>
        <v/>
      </c>
      <c r="AA78" s="20"/>
      <c r="AB78" s="20" t="s">
        <v>73</v>
      </c>
      <c r="AC78" s="20"/>
      <c r="AD78" s="106"/>
      <c r="AE78" s="106"/>
      <c r="AF78" s="106"/>
      <c r="AG78" s="106"/>
      <c r="AH78" s="106"/>
      <c r="AI78" s="106"/>
      <c r="AJ78" s="107"/>
      <c r="AK78" s="108"/>
      <c r="AL78" s="107"/>
      <c r="AM78" s="107"/>
      <c r="AN78" s="107"/>
      <c r="AO78" s="107"/>
      <c r="AP78" s="109"/>
      <c r="AQ78" s="107"/>
    </row>
    <row r="79" spans="2:43" ht="14.85" customHeight="1" x14ac:dyDescent="0.3">
      <c r="B79" s="18" t="s">
        <v>144</v>
      </c>
      <c r="C79" s="107" t="s">
        <v>77</v>
      </c>
      <c r="D79" s="97"/>
      <c r="E79" s="97"/>
      <c r="F79" s="98"/>
      <c r="G79" s="97"/>
      <c r="H79" s="97"/>
      <c r="I79" s="101" t="str">
        <f t="shared" si="1"/>
        <v/>
      </c>
      <c r="J79" s="16" t="str">
        <f>IF(G79="","",PERCENTRANK(Intake[T-12 Production],G79)*10)</f>
        <v/>
      </c>
      <c r="K79" s="16" t="str">
        <f>IF(D79="","",PERCENTRANK(Intake[Assets Under Management],D79)*10)</f>
        <v/>
      </c>
      <c r="L79" s="16">
        <f>IFERROR(SUM(Intake[[#This Row],[Revenue Score]:[AUM Score]]),"")</f>
        <v>0</v>
      </c>
      <c r="M79" s="18"/>
      <c r="N79" s="18"/>
      <c r="O79" s="18"/>
      <c r="P79" s="18"/>
      <c r="Q79" s="18"/>
      <c r="R79" s="15">
        <f>SUM(Intake[[#This Row],[Referral Potential]:[Savings Potential]])</f>
        <v>0</v>
      </c>
      <c r="S79" s="15">
        <f>+Intake[[#This Row],[Quantitative Score]]+Intake[[#This Row],[Qualitative Score]]</f>
        <v>0</v>
      </c>
      <c r="T7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79" s="102"/>
      <c r="V79" s="102"/>
      <c r="W79" s="103"/>
      <c r="X79" s="103"/>
      <c r="Y79" s="44" t="str">
        <f>IFERROR(IF(S79=0,"",_xlfn.PERCENTRANK.EXC(Intake[Total Score],S79)),)</f>
        <v/>
      </c>
      <c r="Z79" s="38" t="str">
        <f xml:space="preserve">
(IF(Intake[[#This Row],[Rank]]="","",
IF(Intake[[#This Row],[Rank]]&gt;($Z$6+$Z$5+$Z$4),$Y$3,
IF(Intake[[#This Row],[Rank]]&gt;($Z$6+$Z$5),$Y$4,
IF(Intake[[#This Row],[Rank]]&gt;($Z$6),$Y$5,
IF(Intake[[#This Row],[Rank]]&lt;($Z$6),$Y$6,
))))))</f>
        <v/>
      </c>
      <c r="AA79" s="20"/>
      <c r="AB79" s="20" t="s">
        <v>73</v>
      </c>
      <c r="AC79" s="20"/>
      <c r="AD79" s="106"/>
      <c r="AE79" s="106"/>
      <c r="AF79" s="106"/>
      <c r="AG79" s="106"/>
      <c r="AH79" s="106"/>
      <c r="AI79" s="106"/>
      <c r="AJ79" s="109"/>
      <c r="AK79" s="108"/>
      <c r="AL79" s="107"/>
      <c r="AM79" s="107"/>
      <c r="AN79" s="107"/>
      <c r="AO79" s="107"/>
      <c r="AP79" s="107"/>
      <c r="AQ79" s="107"/>
    </row>
    <row r="80" spans="2:43" ht="14.85" customHeight="1" x14ac:dyDescent="0.3">
      <c r="B80" s="18" t="s">
        <v>145</v>
      </c>
      <c r="C80" s="107" t="s">
        <v>72</v>
      </c>
      <c r="D80" s="97"/>
      <c r="E80" s="97"/>
      <c r="F80" s="98"/>
      <c r="G80" s="97"/>
      <c r="H80" s="98"/>
      <c r="I80" s="101" t="str">
        <f t="shared" si="1"/>
        <v/>
      </c>
      <c r="J80" s="16" t="str">
        <f>IF(G80="","",PERCENTRANK(Intake[T-12 Production],G80)*10)</f>
        <v/>
      </c>
      <c r="K80" s="16" t="str">
        <f>IF(D80="","",PERCENTRANK(Intake[Assets Under Management],D80)*10)</f>
        <v/>
      </c>
      <c r="L80" s="16">
        <f>IFERROR(SUM(Intake[[#This Row],[Revenue Score]:[AUM Score]]),"")</f>
        <v>0</v>
      </c>
      <c r="M80" s="18"/>
      <c r="N80" s="18"/>
      <c r="O80" s="18"/>
      <c r="P80" s="18"/>
      <c r="Q80" s="18"/>
      <c r="R80" s="15">
        <f>SUM(Intake[[#This Row],[Referral Potential]:[Savings Potential]])</f>
        <v>0</v>
      </c>
      <c r="S80" s="15">
        <f>+Intake[[#This Row],[Quantitative Score]]+Intake[[#This Row],[Qualitative Score]]</f>
        <v>0</v>
      </c>
      <c r="T8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0" s="102"/>
      <c r="V80" s="102"/>
      <c r="W80" s="103"/>
      <c r="X80" s="103"/>
      <c r="Y80" s="44" t="str">
        <f>IFERROR(IF(S80=0,"",_xlfn.PERCENTRANK.EXC(Intake[Total Score],S80)),)</f>
        <v/>
      </c>
      <c r="Z80" s="38" t="str">
        <f xml:space="preserve">
(IF(Intake[[#This Row],[Rank]]="","",
IF(Intake[[#This Row],[Rank]]&gt;($Z$6+$Z$5+$Z$4),$Y$3,
IF(Intake[[#This Row],[Rank]]&gt;($Z$6+$Z$5),$Y$4,
IF(Intake[[#This Row],[Rank]]&gt;($Z$6),$Y$5,
IF(Intake[[#This Row],[Rank]]&lt;($Z$6),$Y$6,
))))))</f>
        <v/>
      </c>
      <c r="AA80" s="20"/>
      <c r="AB80" s="20" t="s">
        <v>73</v>
      </c>
      <c r="AC80" s="20"/>
      <c r="AD80" s="106"/>
      <c r="AE80" s="106"/>
      <c r="AF80" s="106"/>
      <c r="AG80" s="106"/>
      <c r="AH80" s="106"/>
      <c r="AI80" s="106"/>
      <c r="AJ80" s="107"/>
      <c r="AK80" s="108"/>
      <c r="AL80" s="107"/>
      <c r="AM80" s="107"/>
      <c r="AN80" s="107"/>
      <c r="AO80" s="107"/>
      <c r="AP80" s="107"/>
      <c r="AQ80" s="107"/>
    </row>
    <row r="81" spans="2:43" ht="14.85" customHeight="1" x14ac:dyDescent="0.3">
      <c r="B81" s="18" t="s">
        <v>146</v>
      </c>
      <c r="C81" s="107" t="s">
        <v>81</v>
      </c>
      <c r="D81" s="97"/>
      <c r="E81" s="97"/>
      <c r="F81" s="98"/>
      <c r="G81" s="97"/>
      <c r="H81" s="98"/>
      <c r="I81" s="101" t="str">
        <f t="shared" si="1"/>
        <v/>
      </c>
      <c r="J81" s="16" t="str">
        <f>IF(G81="","",PERCENTRANK(Intake[T-12 Production],G81)*10)</f>
        <v/>
      </c>
      <c r="K81" s="16" t="str">
        <f>IF(D81="","",PERCENTRANK(Intake[Assets Under Management],D81)*10)</f>
        <v/>
      </c>
      <c r="L81" s="16">
        <f>IFERROR(SUM(Intake[[#This Row],[Revenue Score]:[AUM Score]]),"")</f>
        <v>0</v>
      </c>
      <c r="M81" s="18"/>
      <c r="N81" s="18"/>
      <c r="O81" s="18"/>
      <c r="P81" s="18"/>
      <c r="Q81" s="18"/>
      <c r="R81" s="15">
        <f>SUM(Intake[[#This Row],[Referral Potential]:[Savings Potential]])</f>
        <v>0</v>
      </c>
      <c r="S81" s="15">
        <f>+Intake[[#This Row],[Quantitative Score]]+Intake[[#This Row],[Qualitative Score]]</f>
        <v>0</v>
      </c>
      <c r="T8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1" s="102"/>
      <c r="V81" s="102"/>
      <c r="W81" s="103"/>
      <c r="X81" s="103"/>
      <c r="Y81" s="44" t="str">
        <f>IFERROR(IF(S81=0,"",_xlfn.PERCENTRANK.EXC(Intake[Total Score],S81)),)</f>
        <v/>
      </c>
      <c r="Z81" s="38" t="str">
        <f xml:space="preserve">
(IF(Intake[[#This Row],[Rank]]="","",
IF(Intake[[#This Row],[Rank]]&gt;($Z$6+$Z$5+$Z$4),$Y$3,
IF(Intake[[#This Row],[Rank]]&gt;($Z$6+$Z$5),$Y$4,
IF(Intake[[#This Row],[Rank]]&gt;($Z$6),$Y$5,
IF(Intake[[#This Row],[Rank]]&lt;($Z$6),$Y$6,
))))))</f>
        <v/>
      </c>
      <c r="AA81" s="20"/>
      <c r="AB81" s="20" t="s">
        <v>73</v>
      </c>
      <c r="AC81" s="20"/>
      <c r="AD81" s="106"/>
      <c r="AE81" s="106"/>
      <c r="AF81" s="106"/>
      <c r="AG81" s="106"/>
      <c r="AH81" s="106"/>
      <c r="AI81" s="106"/>
      <c r="AJ81" s="109"/>
      <c r="AK81" s="110"/>
      <c r="AL81" s="107"/>
      <c r="AM81" s="107"/>
      <c r="AN81" s="107"/>
      <c r="AO81" s="107"/>
      <c r="AP81" s="114"/>
      <c r="AQ81" s="107"/>
    </row>
    <row r="82" spans="2:43" ht="14.85" customHeight="1" x14ac:dyDescent="0.3">
      <c r="B82" s="18" t="s">
        <v>147</v>
      </c>
      <c r="C82" s="107" t="s">
        <v>77</v>
      </c>
      <c r="D82" s="97"/>
      <c r="E82" s="97"/>
      <c r="F82" s="98"/>
      <c r="G82" s="97"/>
      <c r="H82" s="97"/>
      <c r="I82" s="101" t="str">
        <f t="shared" si="1"/>
        <v/>
      </c>
      <c r="J82" s="16" t="str">
        <f>IF(G82="","",PERCENTRANK(Intake[T-12 Production],G82)*10)</f>
        <v/>
      </c>
      <c r="K82" s="16" t="str">
        <f>IF(D82="","",PERCENTRANK(Intake[Assets Under Management],D82)*10)</f>
        <v/>
      </c>
      <c r="L82" s="16">
        <f>IFERROR(SUM(Intake[[#This Row],[Revenue Score]:[AUM Score]]),"")</f>
        <v>0</v>
      </c>
      <c r="M82" s="18"/>
      <c r="N82" s="18"/>
      <c r="O82" s="18"/>
      <c r="P82" s="18"/>
      <c r="Q82" s="18"/>
      <c r="R82" s="15">
        <f>SUM(Intake[[#This Row],[Referral Potential]:[Savings Potential]])</f>
        <v>0</v>
      </c>
      <c r="S82" s="15">
        <f>+Intake[[#This Row],[Quantitative Score]]+Intake[[#This Row],[Qualitative Score]]</f>
        <v>0</v>
      </c>
      <c r="T8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2" s="102"/>
      <c r="V82" s="102"/>
      <c r="W82" s="103"/>
      <c r="X82" s="103"/>
      <c r="Y82" s="44" t="str">
        <f>IFERROR(IF(S82=0,"",_xlfn.PERCENTRANK.EXC(Intake[Total Score],S82)),)</f>
        <v/>
      </c>
      <c r="Z82" s="38" t="str">
        <f xml:space="preserve">
(IF(Intake[[#This Row],[Rank]]="","",
IF(Intake[[#This Row],[Rank]]&gt;($Z$6+$Z$5+$Z$4),$Y$3,
IF(Intake[[#This Row],[Rank]]&gt;($Z$6+$Z$5),$Y$4,
IF(Intake[[#This Row],[Rank]]&gt;($Z$6),$Y$5,
IF(Intake[[#This Row],[Rank]]&lt;($Z$6),$Y$6,
))))))</f>
        <v/>
      </c>
      <c r="AA82" s="20"/>
      <c r="AB82" s="20" t="s">
        <v>73</v>
      </c>
      <c r="AC82" s="20"/>
      <c r="AD82" s="106"/>
      <c r="AE82" s="106"/>
      <c r="AF82" s="106"/>
      <c r="AG82" s="106"/>
      <c r="AH82" s="106"/>
      <c r="AI82" s="106"/>
      <c r="AJ82" s="109"/>
      <c r="AK82" s="110"/>
      <c r="AL82" s="107"/>
      <c r="AM82" s="107"/>
      <c r="AN82" s="107"/>
      <c r="AO82" s="107"/>
      <c r="AP82" s="107"/>
      <c r="AQ82" s="107"/>
    </row>
    <row r="83" spans="2:43" ht="14.85" customHeight="1" x14ac:dyDescent="0.3">
      <c r="B83" s="18" t="s">
        <v>148</v>
      </c>
      <c r="C83" s="107" t="s">
        <v>72</v>
      </c>
      <c r="D83" s="97"/>
      <c r="E83" s="97"/>
      <c r="F83" s="98"/>
      <c r="G83" s="97"/>
      <c r="H83" s="98"/>
      <c r="I83" s="101" t="str">
        <f t="shared" si="1"/>
        <v/>
      </c>
      <c r="J83" s="16" t="str">
        <f>IF(G83="","",PERCENTRANK(Intake[T-12 Production],G83)*10)</f>
        <v/>
      </c>
      <c r="K83" s="16" t="str">
        <f>IF(D83="","",PERCENTRANK(Intake[Assets Under Management],D83)*10)</f>
        <v/>
      </c>
      <c r="L83" s="16">
        <f>IFERROR(SUM(Intake[[#This Row],[Revenue Score]:[AUM Score]]),"")</f>
        <v>0</v>
      </c>
      <c r="M83" s="18"/>
      <c r="N83" s="18"/>
      <c r="O83" s="18"/>
      <c r="P83" s="18"/>
      <c r="Q83" s="18"/>
      <c r="R83" s="15">
        <f>SUM(Intake[[#This Row],[Referral Potential]:[Savings Potential]])</f>
        <v>0</v>
      </c>
      <c r="S83" s="15">
        <f>+Intake[[#This Row],[Quantitative Score]]+Intake[[#This Row],[Qualitative Score]]</f>
        <v>0</v>
      </c>
      <c r="T8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3" s="102"/>
      <c r="V83" s="102"/>
      <c r="W83" s="103"/>
      <c r="X83" s="103"/>
      <c r="Y83" s="44" t="str">
        <f>IFERROR(IF(S83=0,"",_xlfn.PERCENTRANK.EXC(Intake[Total Score],S83)),)</f>
        <v/>
      </c>
      <c r="Z83" s="38" t="str">
        <f xml:space="preserve">
(IF(Intake[[#This Row],[Rank]]="","",
IF(Intake[[#This Row],[Rank]]&gt;($Z$6+$Z$5+$Z$4),$Y$3,
IF(Intake[[#This Row],[Rank]]&gt;($Z$6+$Z$5),$Y$4,
IF(Intake[[#This Row],[Rank]]&gt;($Z$6),$Y$5,
IF(Intake[[#This Row],[Rank]]&lt;($Z$6),$Y$6,
))))))</f>
        <v/>
      </c>
      <c r="AA83" s="20"/>
      <c r="AB83" s="20" t="s">
        <v>73</v>
      </c>
      <c r="AC83" s="20"/>
      <c r="AD83" s="106"/>
      <c r="AE83" s="106"/>
      <c r="AF83" s="106"/>
      <c r="AG83" s="106"/>
      <c r="AH83" s="106"/>
      <c r="AI83" s="106"/>
      <c r="AJ83" s="109"/>
      <c r="AK83" s="110"/>
      <c r="AL83" s="109"/>
      <c r="AM83" s="109"/>
      <c r="AN83" s="109"/>
      <c r="AO83" s="107"/>
      <c r="AP83" s="109"/>
      <c r="AQ83" s="109"/>
    </row>
    <row r="84" spans="2:43" ht="14.85" customHeight="1" x14ac:dyDescent="0.3">
      <c r="B84" s="18" t="s">
        <v>149</v>
      </c>
      <c r="C84" s="107" t="s">
        <v>77</v>
      </c>
      <c r="D84" s="97"/>
      <c r="E84" s="97"/>
      <c r="F84" s="98"/>
      <c r="G84" s="97"/>
      <c r="H84" s="97"/>
      <c r="I84" s="101" t="str">
        <f t="shared" si="1"/>
        <v/>
      </c>
      <c r="J84" s="16" t="str">
        <f>IF(G84="","",PERCENTRANK(Intake[T-12 Production],G84)*10)</f>
        <v/>
      </c>
      <c r="K84" s="16" t="str">
        <f>IF(D84="","",PERCENTRANK(Intake[Assets Under Management],D84)*10)</f>
        <v/>
      </c>
      <c r="L84" s="16">
        <f>IFERROR(SUM(Intake[[#This Row],[Revenue Score]:[AUM Score]]),"")</f>
        <v>0</v>
      </c>
      <c r="M84" s="18"/>
      <c r="N84" s="18"/>
      <c r="O84" s="18"/>
      <c r="P84" s="18"/>
      <c r="Q84" s="18"/>
      <c r="R84" s="15">
        <f>SUM(Intake[[#This Row],[Referral Potential]:[Savings Potential]])</f>
        <v>0</v>
      </c>
      <c r="S84" s="15">
        <f>+Intake[[#This Row],[Quantitative Score]]+Intake[[#This Row],[Qualitative Score]]</f>
        <v>0</v>
      </c>
      <c r="T8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4" s="102"/>
      <c r="V84" s="102"/>
      <c r="W84" s="103"/>
      <c r="X84" s="103"/>
      <c r="Y84" s="44" t="str">
        <f>IFERROR(IF(S84=0,"",_xlfn.PERCENTRANK.EXC(Intake[Total Score],S84)),)</f>
        <v/>
      </c>
      <c r="Z84" s="38" t="str">
        <f xml:space="preserve">
(IF(Intake[[#This Row],[Rank]]="","",
IF(Intake[[#This Row],[Rank]]&gt;($Z$6+$Z$5+$Z$4),$Y$3,
IF(Intake[[#This Row],[Rank]]&gt;($Z$6+$Z$5),$Y$4,
IF(Intake[[#This Row],[Rank]]&gt;($Z$6),$Y$5,
IF(Intake[[#This Row],[Rank]]&lt;($Z$6),$Y$6,
))))))</f>
        <v/>
      </c>
      <c r="AA84" s="20"/>
      <c r="AB84" s="20" t="s">
        <v>73</v>
      </c>
      <c r="AC84" s="20"/>
      <c r="AD84" s="106"/>
      <c r="AE84" s="106"/>
      <c r="AF84" s="106"/>
      <c r="AG84" s="106"/>
      <c r="AH84" s="106"/>
      <c r="AI84" s="106"/>
      <c r="AJ84" s="109"/>
      <c r="AK84" s="110"/>
      <c r="AL84" s="109"/>
      <c r="AM84" s="111"/>
      <c r="AN84" s="109"/>
      <c r="AO84" s="107"/>
      <c r="AP84" s="109"/>
      <c r="AQ84" s="109"/>
    </row>
    <row r="85" spans="2:43" ht="14.85" customHeight="1" x14ac:dyDescent="0.3">
      <c r="B85" s="18" t="s">
        <v>150</v>
      </c>
      <c r="C85" s="107" t="s">
        <v>72</v>
      </c>
      <c r="D85" s="97"/>
      <c r="E85" s="97"/>
      <c r="F85" s="98"/>
      <c r="G85" s="97"/>
      <c r="H85" s="98"/>
      <c r="I85" s="101" t="str">
        <f t="shared" si="1"/>
        <v/>
      </c>
      <c r="J85" s="16" t="str">
        <f>IF(G85="","",PERCENTRANK(Intake[T-12 Production],G85)*10)</f>
        <v/>
      </c>
      <c r="K85" s="16" t="str">
        <f>IF(D85="","",PERCENTRANK(Intake[Assets Under Management],D85)*10)</f>
        <v/>
      </c>
      <c r="L85" s="16">
        <f>IFERROR(SUM(Intake[[#This Row],[Revenue Score]:[AUM Score]]),"")</f>
        <v>0</v>
      </c>
      <c r="M85" s="18"/>
      <c r="N85" s="18"/>
      <c r="O85" s="18"/>
      <c r="P85" s="18"/>
      <c r="Q85" s="18"/>
      <c r="R85" s="15">
        <f>SUM(Intake[[#This Row],[Referral Potential]:[Savings Potential]])</f>
        <v>0</v>
      </c>
      <c r="S85" s="15">
        <f>+Intake[[#This Row],[Quantitative Score]]+Intake[[#This Row],[Qualitative Score]]</f>
        <v>0</v>
      </c>
      <c r="T8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5" s="102"/>
      <c r="V85" s="102"/>
      <c r="W85" s="103"/>
      <c r="X85" s="103"/>
      <c r="Y85" s="44" t="str">
        <f>IFERROR(IF(S85=0,"",_xlfn.PERCENTRANK.EXC(Intake[Total Score],S85)),)</f>
        <v/>
      </c>
      <c r="Z85" s="38" t="str">
        <f xml:space="preserve">
(IF(Intake[[#This Row],[Rank]]="","",
IF(Intake[[#This Row],[Rank]]&gt;($Z$6+$Z$5+$Z$4),$Y$3,
IF(Intake[[#This Row],[Rank]]&gt;($Z$6+$Z$5),$Y$4,
IF(Intake[[#This Row],[Rank]]&gt;($Z$6),$Y$5,
IF(Intake[[#This Row],[Rank]]&lt;($Z$6),$Y$6,
))))))</f>
        <v/>
      </c>
      <c r="AA85" s="20"/>
      <c r="AB85" s="20" t="s">
        <v>73</v>
      </c>
      <c r="AC85" s="20"/>
      <c r="AD85" s="106"/>
      <c r="AE85" s="106"/>
      <c r="AF85" s="106"/>
      <c r="AG85" s="106"/>
      <c r="AH85" s="106"/>
      <c r="AI85" s="106"/>
      <c r="AJ85" s="109"/>
      <c r="AK85" s="110"/>
      <c r="AL85" s="107"/>
      <c r="AM85" s="111"/>
      <c r="AN85" s="107"/>
      <c r="AO85" s="107"/>
      <c r="AP85" s="109"/>
      <c r="AQ85" s="107"/>
    </row>
    <row r="86" spans="2:43" ht="14.85" customHeight="1" x14ac:dyDescent="0.3">
      <c r="B86" s="18" t="s">
        <v>151</v>
      </c>
      <c r="C86" s="107" t="s">
        <v>77</v>
      </c>
      <c r="D86" s="97"/>
      <c r="E86" s="97"/>
      <c r="F86" s="98"/>
      <c r="G86" s="97"/>
      <c r="H86" s="97"/>
      <c r="I86" s="101" t="str">
        <f t="shared" si="1"/>
        <v/>
      </c>
      <c r="J86" s="16" t="str">
        <f>IF(G86="","",PERCENTRANK(Intake[T-12 Production],G86)*10)</f>
        <v/>
      </c>
      <c r="K86" s="16" t="str">
        <f>IF(D86="","",PERCENTRANK(Intake[Assets Under Management],D86)*10)</f>
        <v/>
      </c>
      <c r="L86" s="16">
        <f>IFERROR(SUM(Intake[[#This Row],[Revenue Score]:[AUM Score]]),"")</f>
        <v>0</v>
      </c>
      <c r="M86" s="18"/>
      <c r="N86" s="18"/>
      <c r="O86" s="18"/>
      <c r="P86" s="18"/>
      <c r="Q86" s="18"/>
      <c r="R86" s="15">
        <f>SUM(Intake[[#This Row],[Referral Potential]:[Savings Potential]])</f>
        <v>0</v>
      </c>
      <c r="S86" s="15">
        <f>+Intake[[#This Row],[Quantitative Score]]+Intake[[#This Row],[Qualitative Score]]</f>
        <v>0</v>
      </c>
      <c r="T8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6" s="102"/>
      <c r="V86" s="102"/>
      <c r="W86" s="103"/>
      <c r="X86" s="103"/>
      <c r="Y86" s="44" t="str">
        <f>IFERROR(IF(S86=0,"",_xlfn.PERCENTRANK.EXC(Intake[Total Score],S86)),)</f>
        <v/>
      </c>
      <c r="Z86" s="38" t="str">
        <f xml:space="preserve">
(IF(Intake[[#This Row],[Rank]]="","",
IF(Intake[[#This Row],[Rank]]&gt;($Z$6+$Z$5+$Z$4),$Y$3,
IF(Intake[[#This Row],[Rank]]&gt;($Z$6+$Z$5),$Y$4,
IF(Intake[[#This Row],[Rank]]&gt;($Z$6),$Y$5,
IF(Intake[[#This Row],[Rank]]&lt;($Z$6),$Y$6,
))))))</f>
        <v/>
      </c>
      <c r="AA86" s="20"/>
      <c r="AB86" s="20" t="s">
        <v>73</v>
      </c>
      <c r="AC86" s="20"/>
      <c r="AD86" s="106"/>
      <c r="AE86" s="106"/>
      <c r="AF86" s="106"/>
      <c r="AG86" s="106"/>
      <c r="AH86" s="106"/>
      <c r="AI86" s="106"/>
      <c r="AJ86" s="109"/>
      <c r="AK86" s="110"/>
      <c r="AL86" s="107"/>
      <c r="AM86" s="107"/>
      <c r="AN86" s="107"/>
      <c r="AO86" s="107"/>
      <c r="AP86" s="107"/>
      <c r="AQ86" s="107"/>
    </row>
    <row r="87" spans="2:43" ht="14.85" customHeight="1" x14ac:dyDescent="0.3">
      <c r="B87" s="18" t="s">
        <v>152</v>
      </c>
      <c r="C87" s="107" t="s">
        <v>77</v>
      </c>
      <c r="D87" s="97"/>
      <c r="E87" s="97"/>
      <c r="F87" s="98"/>
      <c r="G87" s="97"/>
      <c r="H87" s="97"/>
      <c r="I87" s="101" t="str">
        <f t="shared" si="1"/>
        <v/>
      </c>
      <c r="J87" s="16" t="str">
        <f>IF(G87="","",PERCENTRANK(Intake[T-12 Production],G87)*10)</f>
        <v/>
      </c>
      <c r="K87" s="16" t="str">
        <f>IF(D87="","",PERCENTRANK(Intake[Assets Under Management],D87)*10)</f>
        <v/>
      </c>
      <c r="L87" s="16">
        <f>IFERROR(SUM(Intake[[#This Row],[Revenue Score]:[AUM Score]]),"")</f>
        <v>0</v>
      </c>
      <c r="M87" s="18"/>
      <c r="N87" s="18"/>
      <c r="O87" s="18"/>
      <c r="P87" s="18"/>
      <c r="Q87" s="18"/>
      <c r="R87" s="15">
        <f>SUM(Intake[[#This Row],[Referral Potential]:[Savings Potential]])</f>
        <v>0</v>
      </c>
      <c r="S87" s="15">
        <f>+Intake[[#This Row],[Quantitative Score]]+Intake[[#This Row],[Qualitative Score]]</f>
        <v>0</v>
      </c>
      <c r="T8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7" s="102"/>
      <c r="V87" s="102"/>
      <c r="W87" s="103"/>
      <c r="X87" s="103"/>
      <c r="Y87" s="44" t="str">
        <f>IFERROR(IF(S87=0,"",_xlfn.PERCENTRANK.EXC(Intake[Total Score],S87)),)</f>
        <v/>
      </c>
      <c r="Z87" s="38" t="str">
        <f xml:space="preserve">
(IF(Intake[[#This Row],[Rank]]="","",
IF(Intake[[#This Row],[Rank]]&gt;($Z$6+$Z$5+$Z$4),$Y$3,
IF(Intake[[#This Row],[Rank]]&gt;($Z$6+$Z$5),$Y$4,
IF(Intake[[#This Row],[Rank]]&gt;($Z$6),$Y$5,
IF(Intake[[#This Row],[Rank]]&lt;($Z$6),$Y$6,
))))))</f>
        <v/>
      </c>
      <c r="AA87" s="20"/>
      <c r="AB87" s="20" t="s">
        <v>73</v>
      </c>
      <c r="AC87" s="20"/>
      <c r="AD87" s="106"/>
      <c r="AE87" s="106"/>
      <c r="AF87" s="106"/>
      <c r="AG87" s="106"/>
      <c r="AH87" s="106"/>
      <c r="AI87" s="106"/>
      <c r="AJ87" s="109"/>
      <c r="AK87" s="110"/>
      <c r="AL87" s="109"/>
      <c r="AM87" s="107"/>
      <c r="AN87" s="109"/>
      <c r="AO87" s="107"/>
      <c r="AP87" s="109"/>
      <c r="AQ87" s="109"/>
    </row>
    <row r="88" spans="2:43" ht="14.85" customHeight="1" x14ac:dyDescent="0.3">
      <c r="B88" s="18" t="s">
        <v>153</v>
      </c>
      <c r="C88" s="107" t="s">
        <v>72</v>
      </c>
      <c r="D88" s="97"/>
      <c r="E88" s="97"/>
      <c r="F88" s="98"/>
      <c r="G88" s="97"/>
      <c r="H88" s="98"/>
      <c r="I88" s="101" t="str">
        <f t="shared" si="1"/>
        <v/>
      </c>
      <c r="J88" s="16" t="str">
        <f>IF(G88="","",PERCENTRANK(Intake[T-12 Production],G88)*10)</f>
        <v/>
      </c>
      <c r="K88" s="16" t="str">
        <f>IF(D88="","",PERCENTRANK(Intake[Assets Under Management],D88)*10)</f>
        <v/>
      </c>
      <c r="L88" s="16">
        <f>IFERROR(SUM(Intake[[#This Row],[Revenue Score]:[AUM Score]]),"")</f>
        <v>0</v>
      </c>
      <c r="M88" s="18"/>
      <c r="N88" s="18"/>
      <c r="O88" s="18"/>
      <c r="P88" s="18"/>
      <c r="Q88" s="18"/>
      <c r="R88" s="15">
        <f>SUM(Intake[[#This Row],[Referral Potential]:[Savings Potential]])</f>
        <v>0</v>
      </c>
      <c r="S88" s="15">
        <f>+Intake[[#This Row],[Quantitative Score]]+Intake[[#This Row],[Qualitative Score]]</f>
        <v>0</v>
      </c>
      <c r="T8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8" s="102"/>
      <c r="V88" s="102"/>
      <c r="W88" s="103"/>
      <c r="X88" s="103"/>
      <c r="Y88" s="44" t="str">
        <f>IFERROR(IF(S88=0,"",_xlfn.PERCENTRANK.EXC(Intake[Total Score],S88)),)</f>
        <v/>
      </c>
      <c r="Z88" s="38" t="str">
        <f xml:space="preserve">
(IF(Intake[[#This Row],[Rank]]="","",
IF(Intake[[#This Row],[Rank]]&gt;($Z$6+$Z$5+$Z$4),$Y$3,
IF(Intake[[#This Row],[Rank]]&gt;($Z$6+$Z$5),$Y$4,
IF(Intake[[#This Row],[Rank]]&gt;($Z$6),$Y$5,
IF(Intake[[#This Row],[Rank]]&lt;($Z$6),$Y$6,
))))))</f>
        <v/>
      </c>
      <c r="AA88" s="20"/>
      <c r="AB88" s="20" t="s">
        <v>73</v>
      </c>
      <c r="AC88" s="20"/>
      <c r="AD88" s="106"/>
      <c r="AE88" s="106"/>
      <c r="AF88" s="106"/>
      <c r="AG88" s="106"/>
      <c r="AH88" s="106"/>
      <c r="AI88" s="106"/>
      <c r="AJ88" s="107"/>
      <c r="AK88" s="108"/>
      <c r="AL88" s="107"/>
      <c r="AM88" s="107"/>
      <c r="AN88" s="107"/>
      <c r="AO88" s="107"/>
      <c r="AP88" s="109"/>
      <c r="AQ88" s="107"/>
    </row>
    <row r="89" spans="2:43" ht="14.85" customHeight="1" x14ac:dyDescent="0.3">
      <c r="B89" s="18" t="s">
        <v>154</v>
      </c>
      <c r="C89" s="107" t="s">
        <v>72</v>
      </c>
      <c r="D89" s="97"/>
      <c r="E89" s="97"/>
      <c r="F89" s="98"/>
      <c r="G89" s="97"/>
      <c r="H89" s="98"/>
      <c r="I89" s="101" t="str">
        <f t="shared" si="1"/>
        <v/>
      </c>
      <c r="J89" s="16" t="str">
        <f>IF(G89="","",PERCENTRANK(Intake[T-12 Production],G89)*10)</f>
        <v/>
      </c>
      <c r="K89" s="16" t="str">
        <f>IF(D89="","",PERCENTRANK(Intake[Assets Under Management],D89)*10)</f>
        <v/>
      </c>
      <c r="L89" s="16">
        <f>IFERROR(SUM(Intake[[#This Row],[Revenue Score]:[AUM Score]]),"")</f>
        <v>0</v>
      </c>
      <c r="M89" s="18"/>
      <c r="N89" s="18"/>
      <c r="O89" s="18"/>
      <c r="P89" s="18"/>
      <c r="Q89" s="18"/>
      <c r="R89" s="15">
        <f>SUM(Intake[[#This Row],[Referral Potential]:[Savings Potential]])</f>
        <v>0</v>
      </c>
      <c r="S89" s="15">
        <f>+Intake[[#This Row],[Quantitative Score]]+Intake[[#This Row],[Qualitative Score]]</f>
        <v>0</v>
      </c>
      <c r="T8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89" s="102"/>
      <c r="V89" s="102"/>
      <c r="W89" s="103"/>
      <c r="X89" s="103"/>
      <c r="Y89" s="44" t="str">
        <f>IFERROR(IF(S89=0,"",_xlfn.PERCENTRANK.EXC(Intake[Total Score],S89)),)</f>
        <v/>
      </c>
      <c r="Z89" s="38" t="str">
        <f xml:space="preserve">
(IF(Intake[[#This Row],[Rank]]="","",
IF(Intake[[#This Row],[Rank]]&gt;($Z$6+$Z$5+$Z$4),$Y$3,
IF(Intake[[#This Row],[Rank]]&gt;($Z$6+$Z$5),$Y$4,
IF(Intake[[#This Row],[Rank]]&gt;($Z$6),$Y$5,
IF(Intake[[#This Row],[Rank]]&lt;($Z$6),$Y$6,
))))))</f>
        <v/>
      </c>
      <c r="AA89" s="20"/>
      <c r="AB89" s="20" t="s">
        <v>73</v>
      </c>
      <c r="AC89" s="20"/>
      <c r="AD89" s="106"/>
      <c r="AE89" s="106"/>
      <c r="AF89" s="106"/>
      <c r="AG89" s="106"/>
      <c r="AH89" s="106"/>
      <c r="AI89" s="106"/>
      <c r="AJ89" s="109"/>
      <c r="AK89" s="108"/>
      <c r="AL89" s="107"/>
      <c r="AM89" s="107"/>
      <c r="AN89" s="107"/>
      <c r="AO89" s="107"/>
      <c r="AP89" s="109"/>
      <c r="AQ89" s="109"/>
    </row>
    <row r="90" spans="2:43" ht="14.85" customHeight="1" x14ac:dyDescent="0.3">
      <c r="B90" s="18" t="s">
        <v>155</v>
      </c>
      <c r="C90" s="107" t="s">
        <v>77</v>
      </c>
      <c r="D90" s="97"/>
      <c r="E90" s="97"/>
      <c r="F90" s="98"/>
      <c r="G90" s="97"/>
      <c r="H90" s="97"/>
      <c r="I90" s="101" t="str">
        <f t="shared" si="1"/>
        <v/>
      </c>
      <c r="J90" s="16" t="str">
        <f>IF(G90="","",PERCENTRANK(Intake[T-12 Production],G90)*10)</f>
        <v/>
      </c>
      <c r="K90" s="16" t="str">
        <f>IF(D90="","",PERCENTRANK(Intake[Assets Under Management],D90)*10)</f>
        <v/>
      </c>
      <c r="L90" s="16">
        <f>IFERROR(SUM(Intake[[#This Row],[Revenue Score]:[AUM Score]]),"")</f>
        <v>0</v>
      </c>
      <c r="M90" s="18"/>
      <c r="N90" s="18"/>
      <c r="O90" s="18"/>
      <c r="P90" s="18"/>
      <c r="Q90" s="18"/>
      <c r="R90" s="15">
        <f>SUM(Intake[[#This Row],[Referral Potential]:[Savings Potential]])</f>
        <v>0</v>
      </c>
      <c r="S90" s="15">
        <f>+Intake[[#This Row],[Quantitative Score]]+Intake[[#This Row],[Qualitative Score]]</f>
        <v>0</v>
      </c>
      <c r="T9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0" s="102"/>
      <c r="V90" s="102"/>
      <c r="W90" s="103"/>
      <c r="X90" s="103"/>
      <c r="Y90" s="44" t="str">
        <f>IFERROR(IF(S90=0,"",_xlfn.PERCENTRANK.EXC(Intake[Total Score],S90)),)</f>
        <v/>
      </c>
      <c r="Z90" s="38" t="str">
        <f xml:space="preserve">
(IF(Intake[[#This Row],[Rank]]="","",
IF(Intake[[#This Row],[Rank]]&gt;($Z$6+$Z$5+$Z$4),$Y$3,
IF(Intake[[#This Row],[Rank]]&gt;($Z$6+$Z$5),$Y$4,
IF(Intake[[#This Row],[Rank]]&gt;($Z$6),$Y$5,
IF(Intake[[#This Row],[Rank]]&lt;($Z$6),$Y$6,
))))))</f>
        <v/>
      </c>
      <c r="AA90" s="20"/>
      <c r="AB90" s="20" t="s">
        <v>73</v>
      </c>
      <c r="AC90" s="20"/>
      <c r="AD90" s="106"/>
      <c r="AE90" s="106"/>
      <c r="AF90" s="106"/>
      <c r="AG90" s="106"/>
      <c r="AH90" s="106"/>
      <c r="AI90" s="106"/>
      <c r="AJ90" s="107"/>
      <c r="AK90" s="108"/>
      <c r="AL90" s="107"/>
      <c r="AM90" s="107"/>
      <c r="AN90" s="107"/>
      <c r="AO90" s="107"/>
      <c r="AP90" s="109"/>
      <c r="AQ90" s="107"/>
    </row>
    <row r="91" spans="2:43" ht="14.85" customHeight="1" x14ac:dyDescent="0.3">
      <c r="B91" s="18" t="s">
        <v>156</v>
      </c>
      <c r="C91" s="107" t="s">
        <v>77</v>
      </c>
      <c r="D91" s="97"/>
      <c r="E91" s="97"/>
      <c r="F91" s="98"/>
      <c r="G91" s="97"/>
      <c r="H91" s="97"/>
      <c r="I91" s="101" t="str">
        <f t="shared" si="1"/>
        <v/>
      </c>
      <c r="J91" s="16" t="str">
        <f>IF(G91="","",PERCENTRANK(Intake[T-12 Production],G91)*10)</f>
        <v/>
      </c>
      <c r="K91" s="16" t="str">
        <f>IF(D91="","",PERCENTRANK(Intake[Assets Under Management],D91)*10)</f>
        <v/>
      </c>
      <c r="L91" s="16">
        <f>IFERROR(SUM(Intake[[#This Row],[Revenue Score]:[AUM Score]]),"")</f>
        <v>0</v>
      </c>
      <c r="M91" s="18"/>
      <c r="N91" s="18"/>
      <c r="O91" s="18"/>
      <c r="P91" s="18"/>
      <c r="Q91" s="18"/>
      <c r="R91" s="15">
        <f>SUM(Intake[[#This Row],[Referral Potential]:[Savings Potential]])</f>
        <v>0</v>
      </c>
      <c r="S91" s="15">
        <f>+Intake[[#This Row],[Quantitative Score]]+Intake[[#This Row],[Qualitative Score]]</f>
        <v>0</v>
      </c>
      <c r="T9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1" s="102"/>
      <c r="V91" s="102"/>
      <c r="W91" s="103"/>
      <c r="X91" s="103"/>
      <c r="Y91" s="44" t="str">
        <f>IFERROR(IF(S91=0,"",_xlfn.PERCENTRANK.EXC(Intake[Total Score],S91)),)</f>
        <v/>
      </c>
      <c r="Z91" s="38" t="str">
        <f xml:space="preserve">
(IF(Intake[[#This Row],[Rank]]="","",
IF(Intake[[#This Row],[Rank]]&gt;($Z$6+$Z$5+$Z$4),$Y$3,
IF(Intake[[#This Row],[Rank]]&gt;($Z$6+$Z$5),$Y$4,
IF(Intake[[#This Row],[Rank]]&gt;($Z$6),$Y$5,
IF(Intake[[#This Row],[Rank]]&lt;($Z$6),$Y$6,
))))))</f>
        <v/>
      </c>
      <c r="AA91" s="20"/>
      <c r="AB91" s="20" t="s">
        <v>73</v>
      </c>
      <c r="AC91" s="20"/>
      <c r="AD91" s="106"/>
      <c r="AE91" s="106"/>
      <c r="AF91" s="106"/>
      <c r="AG91" s="106"/>
      <c r="AH91" s="106"/>
      <c r="AI91" s="106"/>
      <c r="AJ91" s="107"/>
      <c r="AK91" s="108"/>
      <c r="AL91" s="107"/>
      <c r="AM91" s="107"/>
      <c r="AN91" s="107"/>
      <c r="AO91" s="107"/>
      <c r="AP91" s="109"/>
      <c r="AQ91" s="107"/>
    </row>
    <row r="92" spans="2:43" ht="14.85" customHeight="1" x14ac:dyDescent="0.3">
      <c r="B92" s="18" t="s">
        <v>157</v>
      </c>
      <c r="C92" s="107" t="s">
        <v>77</v>
      </c>
      <c r="D92" s="97"/>
      <c r="E92" s="97"/>
      <c r="F92" s="98"/>
      <c r="G92" s="97"/>
      <c r="H92" s="97"/>
      <c r="I92" s="101" t="str">
        <f t="shared" si="1"/>
        <v/>
      </c>
      <c r="J92" s="16" t="str">
        <f>IF(G92="","",PERCENTRANK(Intake[T-12 Production],G92)*10)</f>
        <v/>
      </c>
      <c r="K92" s="16" t="str">
        <f>IF(D92="","",PERCENTRANK(Intake[Assets Under Management],D92)*10)</f>
        <v/>
      </c>
      <c r="L92" s="16">
        <f>IFERROR(SUM(Intake[[#This Row],[Revenue Score]:[AUM Score]]),"")</f>
        <v>0</v>
      </c>
      <c r="M92" s="18"/>
      <c r="N92" s="18"/>
      <c r="O92" s="18"/>
      <c r="P92" s="18"/>
      <c r="Q92" s="18"/>
      <c r="R92" s="15">
        <f>SUM(Intake[[#This Row],[Referral Potential]:[Savings Potential]])</f>
        <v>0</v>
      </c>
      <c r="S92" s="15">
        <f>+Intake[[#This Row],[Quantitative Score]]+Intake[[#This Row],[Qualitative Score]]</f>
        <v>0</v>
      </c>
      <c r="T9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2" s="102"/>
      <c r="V92" s="102"/>
      <c r="W92" s="103"/>
      <c r="X92" s="103"/>
      <c r="Y92" s="44" t="str">
        <f>IFERROR(IF(S92=0,"",_xlfn.PERCENTRANK.EXC(Intake[Total Score],S92)),)</f>
        <v/>
      </c>
      <c r="Z92" s="38" t="str">
        <f xml:space="preserve">
(IF(Intake[[#This Row],[Rank]]="","",
IF(Intake[[#This Row],[Rank]]&gt;($Z$6+$Z$5+$Z$4),$Y$3,
IF(Intake[[#This Row],[Rank]]&gt;($Z$6+$Z$5),$Y$4,
IF(Intake[[#This Row],[Rank]]&gt;($Z$6),$Y$5,
IF(Intake[[#This Row],[Rank]]&lt;($Z$6),$Y$6,
))))))</f>
        <v/>
      </c>
      <c r="AA92" s="20"/>
      <c r="AB92" s="20" t="s">
        <v>73</v>
      </c>
      <c r="AC92" s="20"/>
      <c r="AD92" s="106"/>
      <c r="AE92" s="106"/>
      <c r="AF92" s="106"/>
      <c r="AG92" s="106"/>
      <c r="AH92" s="106"/>
      <c r="AI92" s="106"/>
      <c r="AJ92" s="107"/>
      <c r="AK92" s="108"/>
      <c r="AL92" s="107"/>
      <c r="AM92" s="107"/>
      <c r="AN92" s="107"/>
      <c r="AO92" s="107"/>
      <c r="AP92" s="109"/>
      <c r="AQ92" s="107"/>
    </row>
    <row r="93" spans="2:43" ht="14.85" customHeight="1" x14ac:dyDescent="0.3">
      <c r="B93" s="18" t="s">
        <v>158</v>
      </c>
      <c r="C93" s="107" t="s">
        <v>81</v>
      </c>
      <c r="D93" s="97"/>
      <c r="E93" s="97"/>
      <c r="F93" s="98"/>
      <c r="G93" s="97"/>
      <c r="H93" s="98"/>
      <c r="I93" s="101" t="str">
        <f t="shared" si="1"/>
        <v/>
      </c>
      <c r="J93" s="16" t="str">
        <f>IF(G93="","",PERCENTRANK(Intake[T-12 Production],G93)*10)</f>
        <v/>
      </c>
      <c r="K93" s="16" t="str">
        <f>IF(D93="","",PERCENTRANK(Intake[Assets Under Management],D93)*10)</f>
        <v/>
      </c>
      <c r="L93" s="16">
        <f>IFERROR(SUM(Intake[[#This Row],[Revenue Score]:[AUM Score]]),"")</f>
        <v>0</v>
      </c>
      <c r="M93" s="18"/>
      <c r="N93" s="18"/>
      <c r="O93" s="18"/>
      <c r="P93" s="18"/>
      <c r="Q93" s="18"/>
      <c r="R93" s="15">
        <f>SUM(Intake[[#This Row],[Referral Potential]:[Savings Potential]])</f>
        <v>0</v>
      </c>
      <c r="S93" s="15">
        <f>+Intake[[#This Row],[Quantitative Score]]+Intake[[#This Row],[Qualitative Score]]</f>
        <v>0</v>
      </c>
      <c r="T9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3" s="102"/>
      <c r="V93" s="102"/>
      <c r="W93" s="103"/>
      <c r="X93" s="103"/>
      <c r="Y93" s="44" t="str">
        <f>IFERROR(IF(S93=0,"",_xlfn.PERCENTRANK.EXC(Intake[Total Score],S93)),)</f>
        <v/>
      </c>
      <c r="Z93" s="38" t="str">
        <f xml:space="preserve">
(IF(Intake[[#This Row],[Rank]]="","",
IF(Intake[[#This Row],[Rank]]&gt;($Z$6+$Z$5+$Z$4),$Y$3,
IF(Intake[[#This Row],[Rank]]&gt;($Z$6+$Z$5),$Y$4,
IF(Intake[[#This Row],[Rank]]&gt;($Z$6),$Y$5,
IF(Intake[[#This Row],[Rank]]&lt;($Z$6),$Y$6,
))))))</f>
        <v/>
      </c>
      <c r="AA93" s="20"/>
      <c r="AB93" s="20" t="s">
        <v>73</v>
      </c>
      <c r="AC93" s="20"/>
      <c r="AD93" s="106"/>
      <c r="AE93" s="106"/>
      <c r="AF93" s="106"/>
      <c r="AG93" s="106"/>
      <c r="AH93" s="106"/>
      <c r="AI93" s="106"/>
      <c r="AJ93" s="109"/>
      <c r="AK93" s="110"/>
      <c r="AL93" s="107"/>
      <c r="AM93" s="111"/>
      <c r="AN93" s="107"/>
      <c r="AO93" s="107"/>
      <c r="AP93" s="109"/>
      <c r="AQ93" s="107"/>
    </row>
    <row r="94" spans="2:43" ht="14.85" customHeight="1" x14ac:dyDescent="0.3">
      <c r="B94" s="18" t="s">
        <v>159</v>
      </c>
      <c r="C94" s="107" t="s">
        <v>81</v>
      </c>
      <c r="D94" s="97"/>
      <c r="E94" s="97"/>
      <c r="F94" s="98"/>
      <c r="G94" s="97"/>
      <c r="H94" s="98"/>
      <c r="I94" s="101" t="str">
        <f t="shared" si="1"/>
        <v/>
      </c>
      <c r="J94" s="16" t="str">
        <f>IF(G94="","",PERCENTRANK(Intake[T-12 Production],G94)*10)</f>
        <v/>
      </c>
      <c r="K94" s="16" t="str">
        <f>IF(D94="","",PERCENTRANK(Intake[Assets Under Management],D94)*10)</f>
        <v/>
      </c>
      <c r="L94" s="16">
        <f>IFERROR(SUM(Intake[[#This Row],[Revenue Score]:[AUM Score]]),"")</f>
        <v>0</v>
      </c>
      <c r="M94" s="18"/>
      <c r="N94" s="18"/>
      <c r="O94" s="18"/>
      <c r="P94" s="18"/>
      <c r="Q94" s="18"/>
      <c r="R94" s="15">
        <f>SUM(Intake[[#This Row],[Referral Potential]:[Savings Potential]])</f>
        <v>0</v>
      </c>
      <c r="S94" s="15">
        <f>+Intake[[#This Row],[Quantitative Score]]+Intake[[#This Row],[Qualitative Score]]</f>
        <v>0</v>
      </c>
      <c r="T9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4" s="102"/>
      <c r="V94" s="102"/>
      <c r="W94" s="103"/>
      <c r="X94" s="103"/>
      <c r="Y94" s="44" t="str">
        <f>IFERROR(IF(S94=0,"",_xlfn.PERCENTRANK.EXC(Intake[Total Score],S94)),)</f>
        <v/>
      </c>
      <c r="Z94" s="38" t="str">
        <f xml:space="preserve">
(IF(Intake[[#This Row],[Rank]]="","",
IF(Intake[[#This Row],[Rank]]&gt;($Z$6+$Z$5+$Z$4),$Y$3,
IF(Intake[[#This Row],[Rank]]&gt;($Z$6+$Z$5),$Y$4,
IF(Intake[[#This Row],[Rank]]&gt;($Z$6),$Y$5,
IF(Intake[[#This Row],[Rank]]&lt;($Z$6),$Y$6,
))))))</f>
        <v/>
      </c>
      <c r="AA94" s="20"/>
      <c r="AB94" s="20" t="s">
        <v>73</v>
      </c>
      <c r="AC94" s="20"/>
      <c r="AD94" s="106"/>
      <c r="AE94" s="106"/>
      <c r="AF94" s="106"/>
      <c r="AG94" s="106"/>
      <c r="AH94" s="106"/>
      <c r="AI94" s="106"/>
      <c r="AJ94" s="109"/>
      <c r="AK94" s="110"/>
      <c r="AL94" s="107"/>
      <c r="AM94" s="111"/>
      <c r="AN94" s="107"/>
      <c r="AO94" s="107"/>
      <c r="AP94" s="109"/>
      <c r="AQ94" s="107"/>
    </row>
    <row r="95" spans="2:43" ht="14.85" customHeight="1" x14ac:dyDescent="0.3">
      <c r="B95" s="18" t="s">
        <v>160</v>
      </c>
      <c r="C95" s="107" t="s">
        <v>81</v>
      </c>
      <c r="D95" s="97"/>
      <c r="E95" s="97"/>
      <c r="F95" s="98"/>
      <c r="G95" s="97"/>
      <c r="H95" s="98"/>
      <c r="I95" s="101" t="str">
        <f t="shared" si="1"/>
        <v/>
      </c>
      <c r="J95" s="16" t="str">
        <f>IF(G95="","",PERCENTRANK(Intake[T-12 Production],G95)*10)</f>
        <v/>
      </c>
      <c r="K95" s="16" t="str">
        <f>IF(D95="","",PERCENTRANK(Intake[Assets Under Management],D95)*10)</f>
        <v/>
      </c>
      <c r="L95" s="16">
        <f>IFERROR(SUM(Intake[[#This Row],[Revenue Score]:[AUM Score]]),"")</f>
        <v>0</v>
      </c>
      <c r="M95" s="18"/>
      <c r="N95" s="18"/>
      <c r="O95" s="18"/>
      <c r="P95" s="18"/>
      <c r="Q95" s="18"/>
      <c r="R95" s="15">
        <f>SUM(Intake[[#This Row],[Referral Potential]:[Savings Potential]])</f>
        <v>0</v>
      </c>
      <c r="S95" s="15">
        <f>+Intake[[#This Row],[Quantitative Score]]+Intake[[#This Row],[Qualitative Score]]</f>
        <v>0</v>
      </c>
      <c r="T9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5" s="102"/>
      <c r="V95" s="102"/>
      <c r="W95" s="103"/>
      <c r="X95" s="103"/>
      <c r="Y95" s="44" t="str">
        <f>IFERROR(IF(S95=0,"",_xlfn.PERCENTRANK.EXC(Intake[Total Score],S95)),)</f>
        <v/>
      </c>
      <c r="Z95" s="38" t="str">
        <f xml:space="preserve">
(IF(Intake[[#This Row],[Rank]]="","",
IF(Intake[[#This Row],[Rank]]&gt;($Z$6+$Z$5+$Z$4),$Y$3,
IF(Intake[[#This Row],[Rank]]&gt;($Z$6+$Z$5),$Y$4,
IF(Intake[[#This Row],[Rank]]&gt;($Z$6),$Y$5,
IF(Intake[[#This Row],[Rank]]&lt;($Z$6),$Y$6,
))))))</f>
        <v/>
      </c>
      <c r="AA95" s="20"/>
      <c r="AB95" s="20" t="s">
        <v>73</v>
      </c>
      <c r="AC95" s="20"/>
      <c r="AD95" s="106"/>
      <c r="AE95" s="106"/>
      <c r="AF95" s="106"/>
      <c r="AG95" s="106"/>
      <c r="AH95" s="106"/>
      <c r="AI95" s="106"/>
      <c r="AJ95" s="107"/>
      <c r="AK95" s="108"/>
      <c r="AL95" s="107"/>
      <c r="AM95" s="111"/>
      <c r="AN95" s="107"/>
      <c r="AO95" s="107"/>
      <c r="AP95" s="109"/>
      <c r="AQ95" s="107"/>
    </row>
    <row r="96" spans="2:43" ht="14.85" customHeight="1" x14ac:dyDescent="0.3">
      <c r="B96" s="18" t="s">
        <v>161</v>
      </c>
      <c r="C96" s="107" t="s">
        <v>77</v>
      </c>
      <c r="D96" s="97"/>
      <c r="E96" s="97"/>
      <c r="F96" s="98"/>
      <c r="G96" s="97"/>
      <c r="H96" s="97"/>
      <c r="I96" s="101" t="str">
        <f t="shared" si="1"/>
        <v/>
      </c>
      <c r="J96" s="16" t="str">
        <f>IF(G96="","",PERCENTRANK(Intake[T-12 Production],G96)*10)</f>
        <v/>
      </c>
      <c r="K96" s="16" t="str">
        <f>IF(D96="","",PERCENTRANK(Intake[Assets Under Management],D96)*10)</f>
        <v/>
      </c>
      <c r="L96" s="16">
        <f>IFERROR(SUM(Intake[[#This Row],[Revenue Score]:[AUM Score]]),"")</f>
        <v>0</v>
      </c>
      <c r="M96" s="18"/>
      <c r="N96" s="18"/>
      <c r="O96" s="18"/>
      <c r="P96" s="18"/>
      <c r="Q96" s="18"/>
      <c r="R96" s="15">
        <f>SUM(Intake[[#This Row],[Referral Potential]:[Savings Potential]])</f>
        <v>0</v>
      </c>
      <c r="S96" s="15">
        <f>+Intake[[#This Row],[Quantitative Score]]+Intake[[#This Row],[Qualitative Score]]</f>
        <v>0</v>
      </c>
      <c r="T9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6" s="102"/>
      <c r="V96" s="102"/>
      <c r="W96" s="103"/>
      <c r="X96" s="103"/>
      <c r="Y96" s="44" t="str">
        <f>IFERROR(IF(S96=0,"",_xlfn.PERCENTRANK.EXC(Intake[Total Score],S96)),)</f>
        <v/>
      </c>
      <c r="Z96" s="38" t="str">
        <f xml:space="preserve">
(IF(Intake[[#This Row],[Rank]]="","",
IF(Intake[[#This Row],[Rank]]&gt;($Z$6+$Z$5+$Z$4),$Y$3,
IF(Intake[[#This Row],[Rank]]&gt;($Z$6+$Z$5),$Y$4,
IF(Intake[[#This Row],[Rank]]&gt;($Z$6),$Y$5,
IF(Intake[[#This Row],[Rank]]&lt;($Z$6),$Y$6,
))))))</f>
        <v/>
      </c>
      <c r="AA96" s="20"/>
      <c r="AB96" s="20" t="s">
        <v>73</v>
      </c>
      <c r="AC96" s="20"/>
      <c r="AD96" s="106"/>
      <c r="AE96" s="106"/>
      <c r="AF96" s="106"/>
      <c r="AG96" s="106"/>
      <c r="AH96" s="106"/>
      <c r="AI96" s="106"/>
      <c r="AJ96" s="109"/>
      <c r="AK96" s="110"/>
      <c r="AL96" s="107"/>
      <c r="AM96" s="111"/>
      <c r="AN96" s="107"/>
      <c r="AO96" s="107"/>
      <c r="AP96" s="109"/>
      <c r="AQ96" s="109"/>
    </row>
    <row r="97" spans="2:43" ht="14.85" customHeight="1" x14ac:dyDescent="0.3">
      <c r="B97" s="18" t="s">
        <v>162</v>
      </c>
      <c r="C97" s="107" t="s">
        <v>72</v>
      </c>
      <c r="D97" s="97"/>
      <c r="E97" s="97"/>
      <c r="F97" s="98"/>
      <c r="G97" s="97"/>
      <c r="H97" s="98"/>
      <c r="I97" s="101" t="str">
        <f t="shared" si="1"/>
        <v/>
      </c>
      <c r="J97" s="16" t="str">
        <f>IF(G97="","",PERCENTRANK(Intake[T-12 Production],G97)*10)</f>
        <v/>
      </c>
      <c r="K97" s="16" t="str">
        <f>IF(D97="","",PERCENTRANK(Intake[Assets Under Management],D97)*10)</f>
        <v/>
      </c>
      <c r="L97" s="16">
        <f>IFERROR(SUM(Intake[[#This Row],[Revenue Score]:[AUM Score]]),"")</f>
        <v>0</v>
      </c>
      <c r="M97" s="18"/>
      <c r="N97" s="18"/>
      <c r="O97" s="18"/>
      <c r="P97" s="18"/>
      <c r="Q97" s="18"/>
      <c r="R97" s="15">
        <f>SUM(Intake[[#This Row],[Referral Potential]:[Savings Potential]])</f>
        <v>0</v>
      </c>
      <c r="S97" s="15">
        <f>+Intake[[#This Row],[Quantitative Score]]+Intake[[#This Row],[Qualitative Score]]</f>
        <v>0</v>
      </c>
      <c r="T9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7" s="102"/>
      <c r="V97" s="102"/>
      <c r="W97" s="103"/>
      <c r="X97" s="103"/>
      <c r="Y97" s="44" t="str">
        <f>IFERROR(IF(S97=0,"",_xlfn.PERCENTRANK.EXC(Intake[Total Score],S97)),)</f>
        <v/>
      </c>
      <c r="Z97" s="38" t="str">
        <f xml:space="preserve">
(IF(Intake[[#This Row],[Rank]]="","",
IF(Intake[[#This Row],[Rank]]&gt;($Z$6+$Z$5+$Z$4),$Y$3,
IF(Intake[[#This Row],[Rank]]&gt;($Z$6+$Z$5),$Y$4,
IF(Intake[[#This Row],[Rank]]&gt;($Z$6),$Y$5,
IF(Intake[[#This Row],[Rank]]&lt;($Z$6),$Y$6,
))))))</f>
        <v/>
      </c>
      <c r="AA97" s="20"/>
      <c r="AB97" s="20" t="s">
        <v>73</v>
      </c>
      <c r="AC97" s="20"/>
      <c r="AD97" s="106"/>
      <c r="AE97" s="106"/>
      <c r="AF97" s="106"/>
      <c r="AG97" s="106"/>
      <c r="AH97" s="106"/>
      <c r="AI97" s="106"/>
      <c r="AJ97" s="109"/>
      <c r="AK97" s="110"/>
      <c r="AL97" s="109"/>
      <c r="AM97" s="107"/>
      <c r="AN97" s="109"/>
      <c r="AO97" s="107"/>
      <c r="AP97" s="109"/>
      <c r="AQ97" s="109"/>
    </row>
    <row r="98" spans="2:43" ht="14.85" customHeight="1" x14ac:dyDescent="0.3">
      <c r="B98" s="18" t="s">
        <v>163</v>
      </c>
      <c r="C98" s="107" t="s">
        <v>81</v>
      </c>
      <c r="D98" s="97"/>
      <c r="E98" s="97"/>
      <c r="F98" s="98"/>
      <c r="G98" s="97"/>
      <c r="H98" s="98"/>
      <c r="I98" s="101" t="str">
        <f t="shared" si="1"/>
        <v/>
      </c>
      <c r="J98" s="16" t="str">
        <f>IF(G98="","",PERCENTRANK(Intake[T-12 Production],G98)*10)</f>
        <v/>
      </c>
      <c r="K98" s="16" t="str">
        <f>IF(D98="","",PERCENTRANK(Intake[Assets Under Management],D98)*10)</f>
        <v/>
      </c>
      <c r="L98" s="16">
        <f>IFERROR(SUM(Intake[[#This Row],[Revenue Score]:[AUM Score]]),"")</f>
        <v>0</v>
      </c>
      <c r="M98" s="18"/>
      <c r="N98" s="18"/>
      <c r="O98" s="18"/>
      <c r="P98" s="18"/>
      <c r="Q98" s="18"/>
      <c r="R98" s="15">
        <f>SUM(Intake[[#This Row],[Referral Potential]:[Savings Potential]])</f>
        <v>0</v>
      </c>
      <c r="S98" s="15">
        <f>+Intake[[#This Row],[Quantitative Score]]+Intake[[#This Row],[Qualitative Score]]</f>
        <v>0</v>
      </c>
      <c r="T9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8" s="102"/>
      <c r="V98" s="102"/>
      <c r="W98" s="103"/>
      <c r="X98" s="103"/>
      <c r="Y98" s="44" t="str">
        <f>IFERROR(IF(S98=0,"",_xlfn.PERCENTRANK.EXC(Intake[Total Score],S98)),)</f>
        <v/>
      </c>
      <c r="Z98" s="38" t="str">
        <f xml:space="preserve">
(IF(Intake[[#This Row],[Rank]]="","",
IF(Intake[[#This Row],[Rank]]&gt;($Z$6+$Z$5+$Z$4),$Y$3,
IF(Intake[[#This Row],[Rank]]&gt;($Z$6+$Z$5),$Y$4,
IF(Intake[[#This Row],[Rank]]&gt;($Z$6),$Y$5,
IF(Intake[[#This Row],[Rank]]&lt;($Z$6),$Y$6,
))))))</f>
        <v/>
      </c>
      <c r="AA98" s="20"/>
      <c r="AB98" s="20" t="s">
        <v>73</v>
      </c>
      <c r="AC98" s="20"/>
      <c r="AD98" s="106"/>
      <c r="AE98" s="106"/>
      <c r="AF98" s="106"/>
      <c r="AG98" s="106"/>
      <c r="AH98" s="106"/>
      <c r="AI98" s="106"/>
      <c r="AJ98" s="109"/>
      <c r="AK98" s="110"/>
      <c r="AL98" s="109"/>
      <c r="AM98" s="107"/>
      <c r="AN98" s="109"/>
      <c r="AO98" s="107"/>
      <c r="AP98" s="109"/>
      <c r="AQ98" s="109"/>
    </row>
    <row r="99" spans="2:43" ht="14.85" customHeight="1" x14ac:dyDescent="0.3">
      <c r="B99" s="18" t="s">
        <v>164</v>
      </c>
      <c r="C99" s="107" t="s">
        <v>72</v>
      </c>
      <c r="D99" s="97"/>
      <c r="E99" s="97"/>
      <c r="F99" s="98"/>
      <c r="G99" s="97"/>
      <c r="H99" s="98"/>
      <c r="I99" s="101" t="str">
        <f t="shared" si="1"/>
        <v/>
      </c>
      <c r="J99" s="16" t="str">
        <f>IF(G99="","",PERCENTRANK(Intake[T-12 Production],G99)*10)</f>
        <v/>
      </c>
      <c r="K99" s="16" t="str">
        <f>IF(D99="","",PERCENTRANK(Intake[Assets Under Management],D99)*10)</f>
        <v/>
      </c>
      <c r="L99" s="16">
        <f>IFERROR(SUM(Intake[[#This Row],[Revenue Score]:[AUM Score]]),"")</f>
        <v>0</v>
      </c>
      <c r="M99" s="18"/>
      <c r="N99" s="18"/>
      <c r="O99" s="18"/>
      <c r="P99" s="18"/>
      <c r="Q99" s="18"/>
      <c r="R99" s="15">
        <f>SUM(Intake[[#This Row],[Referral Potential]:[Savings Potential]])</f>
        <v>0</v>
      </c>
      <c r="S99" s="15">
        <f>+Intake[[#This Row],[Quantitative Score]]+Intake[[#This Row],[Qualitative Score]]</f>
        <v>0</v>
      </c>
      <c r="T9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99" s="102"/>
      <c r="V99" s="102"/>
      <c r="W99" s="103"/>
      <c r="X99" s="103"/>
      <c r="Y99" s="44" t="str">
        <f>IFERROR(IF(S99=0,"",_xlfn.PERCENTRANK.EXC(Intake[Total Score],S99)),)</f>
        <v/>
      </c>
      <c r="Z99" s="38" t="str">
        <f xml:space="preserve">
(IF(Intake[[#This Row],[Rank]]="","",
IF(Intake[[#This Row],[Rank]]&gt;($Z$6+$Z$5+$Z$4),$Y$3,
IF(Intake[[#This Row],[Rank]]&gt;($Z$6+$Z$5),$Y$4,
IF(Intake[[#This Row],[Rank]]&gt;($Z$6),$Y$5,
IF(Intake[[#This Row],[Rank]]&lt;($Z$6),$Y$6,
))))))</f>
        <v/>
      </c>
      <c r="AA99" s="20"/>
      <c r="AB99" s="20" t="s">
        <v>73</v>
      </c>
      <c r="AC99" s="20"/>
      <c r="AD99" s="106"/>
      <c r="AE99" s="106"/>
      <c r="AF99" s="106"/>
      <c r="AG99" s="106"/>
      <c r="AH99" s="106"/>
      <c r="AI99" s="106"/>
      <c r="AJ99" s="109"/>
      <c r="AK99" s="110"/>
      <c r="AL99" s="107"/>
      <c r="AM99" s="107"/>
      <c r="AN99" s="107"/>
      <c r="AO99" s="107"/>
      <c r="AP99" s="107"/>
      <c r="AQ99" s="107"/>
    </row>
    <row r="100" spans="2:43" ht="14.85" customHeight="1" x14ac:dyDescent="0.3">
      <c r="B100" s="18" t="s">
        <v>165</v>
      </c>
      <c r="C100" s="107" t="s">
        <v>77</v>
      </c>
      <c r="D100" s="97"/>
      <c r="E100" s="97"/>
      <c r="F100" s="98"/>
      <c r="G100" s="97"/>
      <c r="H100" s="97"/>
      <c r="I100" s="101" t="str">
        <f t="shared" si="1"/>
        <v/>
      </c>
      <c r="J100" s="16" t="str">
        <f>IF(G100="","",PERCENTRANK(Intake[T-12 Production],G100)*10)</f>
        <v/>
      </c>
      <c r="K100" s="16" t="str">
        <f>IF(D100="","",PERCENTRANK(Intake[Assets Under Management],D100)*10)</f>
        <v/>
      </c>
      <c r="L100" s="16">
        <f>IFERROR(SUM(Intake[[#This Row],[Revenue Score]:[AUM Score]]),"")</f>
        <v>0</v>
      </c>
      <c r="M100" s="18"/>
      <c r="N100" s="18"/>
      <c r="O100" s="18"/>
      <c r="P100" s="18"/>
      <c r="Q100" s="18"/>
      <c r="R100" s="15">
        <f>SUM(Intake[[#This Row],[Referral Potential]:[Savings Potential]])</f>
        <v>0</v>
      </c>
      <c r="S100" s="15">
        <f>+Intake[[#This Row],[Quantitative Score]]+Intake[[#This Row],[Qualitative Score]]</f>
        <v>0</v>
      </c>
      <c r="T10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0" s="102"/>
      <c r="V100" s="102"/>
      <c r="W100" s="103"/>
      <c r="X100" s="103"/>
      <c r="Y100" s="44" t="str">
        <f>IFERROR(IF(S100=0,"",_xlfn.PERCENTRANK.EXC(Intake[Total Score],S100)),)</f>
        <v/>
      </c>
      <c r="Z100" s="38" t="str">
        <f xml:space="preserve">
(IF(Intake[[#This Row],[Rank]]="","",
IF(Intake[[#This Row],[Rank]]&gt;($Z$6+$Z$5+$Z$4),$Y$3,
IF(Intake[[#This Row],[Rank]]&gt;($Z$6+$Z$5),$Y$4,
IF(Intake[[#This Row],[Rank]]&gt;($Z$6),$Y$5,
IF(Intake[[#This Row],[Rank]]&lt;($Z$6),$Y$6,
))))))</f>
        <v/>
      </c>
      <c r="AA100" s="20"/>
      <c r="AB100" s="20" t="s">
        <v>73</v>
      </c>
      <c r="AC100" s="20"/>
      <c r="AD100" s="106"/>
      <c r="AE100" s="106"/>
      <c r="AF100" s="106"/>
      <c r="AG100" s="106"/>
      <c r="AH100" s="106"/>
      <c r="AI100" s="106"/>
      <c r="AJ100" s="109"/>
      <c r="AK100" s="108"/>
      <c r="AL100" s="109"/>
      <c r="AM100" s="109"/>
      <c r="AN100" s="109"/>
      <c r="AO100" s="107"/>
      <c r="AP100" s="109"/>
      <c r="AQ100" s="109"/>
    </row>
    <row r="101" spans="2:43" ht="14.85" customHeight="1" x14ac:dyDescent="0.3">
      <c r="B101" s="18" t="s">
        <v>166</v>
      </c>
      <c r="C101" s="107" t="s">
        <v>72</v>
      </c>
      <c r="D101" s="97"/>
      <c r="E101" s="97"/>
      <c r="F101" s="98"/>
      <c r="G101" s="97"/>
      <c r="H101" s="98"/>
      <c r="I101" s="101" t="str">
        <f t="shared" si="1"/>
        <v/>
      </c>
      <c r="J101" s="16" t="str">
        <f>IF(G101="","",PERCENTRANK(Intake[T-12 Production],G101)*10)</f>
        <v/>
      </c>
      <c r="K101" s="16" t="str">
        <f>IF(D101="","",PERCENTRANK(Intake[Assets Under Management],D101)*10)</f>
        <v/>
      </c>
      <c r="L101" s="16">
        <f>IFERROR(SUM(Intake[[#This Row],[Revenue Score]:[AUM Score]]),"")</f>
        <v>0</v>
      </c>
      <c r="M101" s="18"/>
      <c r="N101" s="18"/>
      <c r="O101" s="18"/>
      <c r="P101" s="18"/>
      <c r="Q101" s="18"/>
      <c r="R101" s="15">
        <f>SUM(Intake[[#This Row],[Referral Potential]:[Savings Potential]])</f>
        <v>0</v>
      </c>
      <c r="S101" s="15">
        <f>+Intake[[#This Row],[Quantitative Score]]+Intake[[#This Row],[Qualitative Score]]</f>
        <v>0</v>
      </c>
      <c r="T10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1" s="102"/>
      <c r="V101" s="102"/>
      <c r="W101" s="103"/>
      <c r="X101" s="103"/>
      <c r="Y101" s="44" t="str">
        <f>IFERROR(IF(S101=0,"",_xlfn.PERCENTRANK.EXC(Intake[Total Score],S101)),)</f>
        <v/>
      </c>
      <c r="Z101" s="38" t="str">
        <f xml:space="preserve">
(IF(Intake[[#This Row],[Rank]]="","",
IF(Intake[[#This Row],[Rank]]&gt;($Z$6+$Z$5+$Z$4),$Y$3,
IF(Intake[[#This Row],[Rank]]&gt;($Z$6+$Z$5),$Y$4,
IF(Intake[[#This Row],[Rank]]&gt;($Z$6),$Y$5,
IF(Intake[[#This Row],[Rank]]&lt;($Z$6),$Y$6,
))))))</f>
        <v/>
      </c>
      <c r="AA101" s="20"/>
      <c r="AB101" s="20" t="s">
        <v>73</v>
      </c>
      <c r="AC101" s="20"/>
      <c r="AD101" s="106"/>
      <c r="AE101" s="106"/>
      <c r="AF101" s="106"/>
      <c r="AG101" s="106"/>
      <c r="AH101" s="106"/>
      <c r="AI101" s="106"/>
      <c r="AJ101" s="107"/>
      <c r="AK101" s="108"/>
      <c r="AL101" s="107"/>
      <c r="AM101" s="107"/>
      <c r="AN101" s="107"/>
      <c r="AO101" s="107"/>
      <c r="AP101" s="109"/>
      <c r="AQ101" s="107"/>
    </row>
    <row r="102" spans="2:43" ht="14.85" customHeight="1" x14ac:dyDescent="0.3">
      <c r="B102" s="18" t="s">
        <v>167</v>
      </c>
      <c r="C102" s="107" t="s">
        <v>81</v>
      </c>
      <c r="D102" s="97"/>
      <c r="E102" s="97"/>
      <c r="F102" s="98"/>
      <c r="G102" s="97"/>
      <c r="H102" s="98"/>
      <c r="I102" s="101" t="str">
        <f t="shared" si="1"/>
        <v/>
      </c>
      <c r="J102" s="16" t="str">
        <f>IF(G102="","",PERCENTRANK(Intake[T-12 Production],G102)*10)</f>
        <v/>
      </c>
      <c r="K102" s="16" t="str">
        <f>IF(D102="","",PERCENTRANK(Intake[Assets Under Management],D102)*10)</f>
        <v/>
      </c>
      <c r="L102" s="16">
        <f>IFERROR(SUM(Intake[[#This Row],[Revenue Score]:[AUM Score]]),"")</f>
        <v>0</v>
      </c>
      <c r="M102" s="18"/>
      <c r="N102" s="18"/>
      <c r="O102" s="18"/>
      <c r="P102" s="18"/>
      <c r="Q102" s="18"/>
      <c r="R102" s="15">
        <f>SUM(Intake[[#This Row],[Referral Potential]:[Savings Potential]])</f>
        <v>0</v>
      </c>
      <c r="S102" s="15">
        <f>+Intake[[#This Row],[Quantitative Score]]+Intake[[#This Row],[Qualitative Score]]</f>
        <v>0</v>
      </c>
      <c r="T10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2" s="102"/>
      <c r="V102" s="102"/>
      <c r="W102" s="103"/>
      <c r="X102" s="103"/>
      <c r="Y102" s="44" t="str">
        <f>IFERROR(IF(S102=0,"",_xlfn.PERCENTRANK.EXC(Intake[Total Score],S102)),)</f>
        <v/>
      </c>
      <c r="Z102" s="38" t="str">
        <f xml:space="preserve">
(IF(Intake[[#This Row],[Rank]]="","",
IF(Intake[[#This Row],[Rank]]&gt;($Z$6+$Z$5+$Z$4),$Y$3,
IF(Intake[[#This Row],[Rank]]&gt;($Z$6+$Z$5),$Y$4,
IF(Intake[[#This Row],[Rank]]&gt;($Z$6),$Y$5,
IF(Intake[[#This Row],[Rank]]&lt;($Z$6),$Y$6,
))))))</f>
        <v/>
      </c>
      <c r="AA102" s="20"/>
      <c r="AB102" s="20" t="s">
        <v>73</v>
      </c>
      <c r="AC102" s="20"/>
      <c r="AD102" s="106"/>
      <c r="AE102" s="106"/>
      <c r="AF102" s="106"/>
      <c r="AG102" s="106"/>
      <c r="AH102" s="106"/>
      <c r="AI102" s="106"/>
      <c r="AJ102" s="109"/>
      <c r="AK102" s="108"/>
      <c r="AL102" s="107"/>
      <c r="AM102" s="111"/>
      <c r="AN102" s="107"/>
      <c r="AO102" s="107"/>
      <c r="AP102" s="109"/>
      <c r="AQ102" s="107"/>
    </row>
    <row r="103" spans="2:43" ht="14.85" customHeight="1" x14ac:dyDescent="0.3">
      <c r="B103" s="18" t="s">
        <v>168</v>
      </c>
      <c r="C103" s="107" t="s">
        <v>77</v>
      </c>
      <c r="D103" s="97"/>
      <c r="E103" s="97"/>
      <c r="F103" s="98"/>
      <c r="G103" s="97"/>
      <c r="H103" s="97"/>
      <c r="I103" s="101" t="str">
        <f t="shared" si="1"/>
        <v/>
      </c>
      <c r="J103" s="16" t="str">
        <f>IF(G103="","",PERCENTRANK(Intake[T-12 Production],G103)*10)</f>
        <v/>
      </c>
      <c r="K103" s="16" t="str">
        <f>IF(D103="","",PERCENTRANK(Intake[Assets Under Management],D103)*10)</f>
        <v/>
      </c>
      <c r="L103" s="16">
        <f>IFERROR(SUM(Intake[[#This Row],[Revenue Score]:[AUM Score]]),"")</f>
        <v>0</v>
      </c>
      <c r="M103" s="18"/>
      <c r="N103" s="18"/>
      <c r="O103" s="18"/>
      <c r="P103" s="18"/>
      <c r="Q103" s="18"/>
      <c r="R103" s="15">
        <f>SUM(Intake[[#This Row],[Referral Potential]:[Savings Potential]])</f>
        <v>0</v>
      </c>
      <c r="S103" s="15">
        <f>+Intake[[#This Row],[Quantitative Score]]+Intake[[#This Row],[Qualitative Score]]</f>
        <v>0</v>
      </c>
      <c r="T10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3" s="102"/>
      <c r="V103" s="102"/>
      <c r="W103" s="103"/>
      <c r="X103" s="103"/>
      <c r="Y103" s="44" t="str">
        <f>IFERROR(IF(S103=0,"",_xlfn.PERCENTRANK.EXC(Intake[Total Score],S103)),)</f>
        <v/>
      </c>
      <c r="Z103" s="38" t="str">
        <f xml:space="preserve">
(IF(Intake[[#This Row],[Rank]]="","",
IF(Intake[[#This Row],[Rank]]&gt;($Z$6+$Z$5+$Z$4),$Y$3,
IF(Intake[[#This Row],[Rank]]&gt;($Z$6+$Z$5),$Y$4,
IF(Intake[[#This Row],[Rank]]&gt;($Z$6),$Y$5,
IF(Intake[[#This Row],[Rank]]&lt;($Z$6),$Y$6,
))))))</f>
        <v/>
      </c>
      <c r="AA103" s="20"/>
      <c r="AB103" s="20" t="s">
        <v>73</v>
      </c>
      <c r="AC103" s="20"/>
      <c r="AD103" s="106"/>
      <c r="AE103" s="106"/>
      <c r="AF103" s="106"/>
      <c r="AG103" s="106"/>
      <c r="AH103" s="106"/>
      <c r="AI103" s="106"/>
      <c r="AJ103" s="109"/>
      <c r="AK103" s="110"/>
      <c r="AL103" s="109"/>
      <c r="AM103" s="111"/>
      <c r="AN103" s="109"/>
      <c r="AO103" s="107"/>
      <c r="AP103" s="109"/>
      <c r="AQ103" s="109"/>
    </row>
    <row r="104" spans="2:43" ht="14.85" customHeight="1" x14ac:dyDescent="0.3">
      <c r="B104" s="18" t="s">
        <v>169</v>
      </c>
      <c r="C104" s="107" t="s">
        <v>77</v>
      </c>
      <c r="D104" s="97"/>
      <c r="E104" s="97"/>
      <c r="F104" s="98"/>
      <c r="G104" s="97"/>
      <c r="H104" s="97"/>
      <c r="I104" s="101" t="str">
        <f t="shared" si="1"/>
        <v/>
      </c>
      <c r="J104" s="16" t="str">
        <f>IF(G104="","",PERCENTRANK(Intake[T-12 Production],G104)*10)</f>
        <v/>
      </c>
      <c r="K104" s="16" t="str">
        <f>IF(D104="","",PERCENTRANK(Intake[Assets Under Management],D104)*10)</f>
        <v/>
      </c>
      <c r="L104" s="16">
        <f>IFERROR(SUM(Intake[[#This Row],[Revenue Score]:[AUM Score]]),"")</f>
        <v>0</v>
      </c>
      <c r="M104" s="18"/>
      <c r="N104" s="18"/>
      <c r="O104" s="18"/>
      <c r="P104" s="18"/>
      <c r="Q104" s="18"/>
      <c r="R104" s="15">
        <f>SUM(Intake[[#This Row],[Referral Potential]:[Savings Potential]])</f>
        <v>0</v>
      </c>
      <c r="S104" s="15">
        <f>+Intake[[#This Row],[Quantitative Score]]+Intake[[#This Row],[Qualitative Score]]</f>
        <v>0</v>
      </c>
      <c r="T10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4" s="102"/>
      <c r="V104" s="102"/>
      <c r="W104" s="103"/>
      <c r="X104" s="103"/>
      <c r="Y104" s="44" t="str">
        <f>IFERROR(IF(S104=0,"",_xlfn.PERCENTRANK.EXC(Intake[Total Score],S104)),)</f>
        <v/>
      </c>
      <c r="Z104" s="38" t="str">
        <f xml:space="preserve">
(IF(Intake[[#This Row],[Rank]]="","",
IF(Intake[[#This Row],[Rank]]&gt;($Z$6+$Z$5+$Z$4),$Y$3,
IF(Intake[[#This Row],[Rank]]&gt;($Z$6+$Z$5),$Y$4,
IF(Intake[[#This Row],[Rank]]&gt;($Z$6),$Y$5,
IF(Intake[[#This Row],[Rank]]&lt;($Z$6),$Y$6,
))))))</f>
        <v/>
      </c>
      <c r="AA104" s="20"/>
      <c r="AB104" s="20" t="s">
        <v>73</v>
      </c>
      <c r="AC104" s="20"/>
      <c r="AD104" s="106"/>
      <c r="AE104" s="106"/>
      <c r="AF104" s="106"/>
      <c r="AG104" s="106"/>
      <c r="AH104" s="106"/>
      <c r="AI104" s="106"/>
      <c r="AJ104" s="107"/>
      <c r="AK104" s="108"/>
      <c r="AL104" s="107"/>
      <c r="AM104" s="107"/>
      <c r="AN104" s="107"/>
      <c r="AO104" s="107"/>
      <c r="AP104" s="109"/>
      <c r="AQ104" s="107"/>
    </row>
    <row r="105" spans="2:43" ht="14.85" customHeight="1" x14ac:dyDescent="0.3">
      <c r="B105" s="18" t="s">
        <v>170</v>
      </c>
      <c r="C105" s="107" t="s">
        <v>81</v>
      </c>
      <c r="D105" s="97"/>
      <c r="E105" s="97"/>
      <c r="F105" s="98"/>
      <c r="G105" s="97"/>
      <c r="H105" s="98"/>
      <c r="I105" s="101" t="str">
        <f t="shared" si="1"/>
        <v/>
      </c>
      <c r="J105" s="16" t="str">
        <f>IF(G105="","",PERCENTRANK(Intake[T-12 Production],G105)*10)</f>
        <v/>
      </c>
      <c r="K105" s="16" t="str">
        <f>IF(D105="","",PERCENTRANK(Intake[Assets Under Management],D105)*10)</f>
        <v/>
      </c>
      <c r="L105" s="16">
        <f>IFERROR(SUM(Intake[[#This Row],[Revenue Score]:[AUM Score]]),"")</f>
        <v>0</v>
      </c>
      <c r="M105" s="18"/>
      <c r="N105" s="18"/>
      <c r="O105" s="18"/>
      <c r="P105" s="18"/>
      <c r="Q105" s="18"/>
      <c r="R105" s="15">
        <f>SUM(Intake[[#This Row],[Referral Potential]:[Savings Potential]])</f>
        <v>0</v>
      </c>
      <c r="S105" s="15">
        <f>+Intake[[#This Row],[Quantitative Score]]+Intake[[#This Row],[Qualitative Score]]</f>
        <v>0</v>
      </c>
      <c r="T10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5" s="102"/>
      <c r="V105" s="102"/>
      <c r="W105" s="103"/>
      <c r="X105" s="103"/>
      <c r="Y105" s="44" t="str">
        <f>IFERROR(IF(S105=0,"",_xlfn.PERCENTRANK.EXC(Intake[Total Score],S105)),)</f>
        <v/>
      </c>
      <c r="Z105" s="38" t="str">
        <f xml:space="preserve">
(IF(Intake[[#This Row],[Rank]]="","",
IF(Intake[[#This Row],[Rank]]&gt;($Z$6+$Z$5+$Z$4),$Y$3,
IF(Intake[[#This Row],[Rank]]&gt;($Z$6+$Z$5),$Y$4,
IF(Intake[[#This Row],[Rank]]&gt;($Z$6),$Y$5,
IF(Intake[[#This Row],[Rank]]&lt;($Z$6),$Y$6,
))))))</f>
        <v/>
      </c>
      <c r="AA105" s="20"/>
      <c r="AB105" s="20" t="s">
        <v>73</v>
      </c>
      <c r="AC105" s="20"/>
      <c r="AD105" s="106"/>
      <c r="AE105" s="106"/>
      <c r="AF105" s="106"/>
      <c r="AG105" s="106"/>
      <c r="AH105" s="106"/>
      <c r="AI105" s="106"/>
      <c r="AJ105" s="107"/>
      <c r="AK105" s="108"/>
      <c r="AL105" s="107"/>
      <c r="AM105" s="111"/>
      <c r="AN105" s="107"/>
      <c r="AO105" s="107"/>
      <c r="AP105" s="107"/>
      <c r="AQ105" s="107"/>
    </row>
    <row r="106" spans="2:43" ht="14.85" customHeight="1" x14ac:dyDescent="0.3">
      <c r="B106" s="18" t="s">
        <v>171</v>
      </c>
      <c r="C106" s="107" t="s">
        <v>77</v>
      </c>
      <c r="D106" s="97"/>
      <c r="E106" s="97"/>
      <c r="F106" s="98"/>
      <c r="G106" s="97"/>
      <c r="H106" s="97"/>
      <c r="I106" s="101" t="str">
        <f t="shared" si="1"/>
        <v/>
      </c>
      <c r="J106" s="16" t="str">
        <f>IF(G106="","",PERCENTRANK(Intake[T-12 Production],G106)*10)</f>
        <v/>
      </c>
      <c r="K106" s="16" t="str">
        <f>IF(D106="","",PERCENTRANK(Intake[Assets Under Management],D106)*10)</f>
        <v/>
      </c>
      <c r="L106" s="16">
        <f>IFERROR(SUM(Intake[[#This Row],[Revenue Score]:[AUM Score]]),"")</f>
        <v>0</v>
      </c>
      <c r="M106" s="18"/>
      <c r="N106" s="18"/>
      <c r="O106" s="18"/>
      <c r="P106" s="18"/>
      <c r="Q106" s="18"/>
      <c r="R106" s="15">
        <f>SUM(Intake[[#This Row],[Referral Potential]:[Savings Potential]])</f>
        <v>0</v>
      </c>
      <c r="S106" s="15">
        <f>+Intake[[#This Row],[Quantitative Score]]+Intake[[#This Row],[Qualitative Score]]</f>
        <v>0</v>
      </c>
      <c r="T10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6" s="102"/>
      <c r="V106" s="102"/>
      <c r="W106" s="103"/>
      <c r="X106" s="103"/>
      <c r="Y106" s="44" t="str">
        <f>IFERROR(IF(S106=0,"",_xlfn.PERCENTRANK.EXC(Intake[Total Score],S106)),)</f>
        <v/>
      </c>
      <c r="Z106" s="38" t="str">
        <f xml:space="preserve">
(IF(Intake[[#This Row],[Rank]]="","",
IF(Intake[[#This Row],[Rank]]&gt;($Z$6+$Z$5+$Z$4),$Y$3,
IF(Intake[[#This Row],[Rank]]&gt;($Z$6+$Z$5),$Y$4,
IF(Intake[[#This Row],[Rank]]&gt;($Z$6),$Y$5,
IF(Intake[[#This Row],[Rank]]&lt;($Z$6),$Y$6,
))))))</f>
        <v/>
      </c>
      <c r="AA106" s="20"/>
      <c r="AB106" s="20" t="s">
        <v>73</v>
      </c>
      <c r="AC106" s="20"/>
      <c r="AD106" s="106"/>
      <c r="AE106" s="106"/>
      <c r="AF106" s="106"/>
      <c r="AG106" s="106"/>
      <c r="AH106" s="106"/>
      <c r="AI106" s="106"/>
      <c r="AJ106" s="109"/>
      <c r="AK106" s="108"/>
      <c r="AL106" s="107"/>
      <c r="AM106" s="107"/>
      <c r="AN106" s="107"/>
      <c r="AO106" s="107"/>
      <c r="AP106" s="109"/>
      <c r="AQ106" s="109"/>
    </row>
    <row r="107" spans="2:43" ht="14.85" customHeight="1" x14ac:dyDescent="0.3">
      <c r="B107" s="18" t="s">
        <v>172</v>
      </c>
      <c r="C107" s="107" t="s">
        <v>72</v>
      </c>
      <c r="D107" s="97"/>
      <c r="E107" s="97"/>
      <c r="F107" s="98"/>
      <c r="G107" s="97"/>
      <c r="H107" s="98"/>
      <c r="I107" s="101" t="str">
        <f t="shared" si="1"/>
        <v/>
      </c>
      <c r="J107" s="16" t="str">
        <f>IF(G107="","",PERCENTRANK(Intake[T-12 Production],G107)*10)</f>
        <v/>
      </c>
      <c r="K107" s="16" t="str">
        <f>IF(D107="","",PERCENTRANK(Intake[Assets Under Management],D107)*10)</f>
        <v/>
      </c>
      <c r="L107" s="16">
        <f>IFERROR(SUM(Intake[[#This Row],[Revenue Score]:[AUM Score]]),"")</f>
        <v>0</v>
      </c>
      <c r="M107" s="18"/>
      <c r="N107" s="18"/>
      <c r="O107" s="18"/>
      <c r="P107" s="18"/>
      <c r="Q107" s="18"/>
      <c r="R107" s="15">
        <f>SUM(Intake[[#This Row],[Referral Potential]:[Savings Potential]])</f>
        <v>0</v>
      </c>
      <c r="S107" s="15">
        <f>+Intake[[#This Row],[Quantitative Score]]+Intake[[#This Row],[Qualitative Score]]</f>
        <v>0</v>
      </c>
      <c r="T10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7" s="102"/>
      <c r="V107" s="102"/>
      <c r="W107" s="103"/>
      <c r="X107" s="103"/>
      <c r="Y107" s="44" t="str">
        <f>IFERROR(IF(S107=0,"",_xlfn.PERCENTRANK.EXC(Intake[Total Score],S107)),)</f>
        <v/>
      </c>
      <c r="Z107" s="38" t="str">
        <f xml:space="preserve">
(IF(Intake[[#This Row],[Rank]]="","",
IF(Intake[[#This Row],[Rank]]&gt;($Z$6+$Z$5+$Z$4),$Y$3,
IF(Intake[[#This Row],[Rank]]&gt;($Z$6+$Z$5),$Y$4,
IF(Intake[[#This Row],[Rank]]&gt;($Z$6),$Y$5,
IF(Intake[[#This Row],[Rank]]&lt;($Z$6),$Y$6,
))))))</f>
        <v/>
      </c>
      <c r="AA107" s="20"/>
      <c r="AB107" s="20" t="s">
        <v>73</v>
      </c>
      <c r="AC107" s="20"/>
      <c r="AD107" s="106"/>
      <c r="AE107" s="106"/>
      <c r="AF107" s="106"/>
      <c r="AG107" s="106"/>
      <c r="AH107" s="106"/>
      <c r="AI107" s="106"/>
      <c r="AJ107" s="109"/>
      <c r="AK107" s="110"/>
      <c r="AL107" s="107"/>
      <c r="AM107" s="111"/>
      <c r="AN107" s="107"/>
      <c r="AO107" s="107"/>
      <c r="AP107" s="109"/>
      <c r="AQ107" s="107"/>
    </row>
    <row r="108" spans="2:43" ht="14.85" customHeight="1" x14ac:dyDescent="0.3">
      <c r="B108" s="18" t="s">
        <v>173</v>
      </c>
      <c r="C108" s="107" t="s">
        <v>77</v>
      </c>
      <c r="D108" s="97"/>
      <c r="E108" s="97"/>
      <c r="F108" s="98"/>
      <c r="G108" s="97"/>
      <c r="H108" s="97"/>
      <c r="I108" s="101" t="str">
        <f t="shared" si="1"/>
        <v/>
      </c>
      <c r="J108" s="16" t="str">
        <f>IF(G108="","",PERCENTRANK(Intake[T-12 Production],G108)*10)</f>
        <v/>
      </c>
      <c r="K108" s="16" t="str">
        <f>IF(D108="","",PERCENTRANK(Intake[Assets Under Management],D108)*10)</f>
        <v/>
      </c>
      <c r="L108" s="16">
        <f>IFERROR(SUM(Intake[[#This Row],[Revenue Score]:[AUM Score]]),"")</f>
        <v>0</v>
      </c>
      <c r="M108" s="18"/>
      <c r="N108" s="18"/>
      <c r="O108" s="18"/>
      <c r="P108" s="18"/>
      <c r="Q108" s="18"/>
      <c r="R108" s="15">
        <f>SUM(Intake[[#This Row],[Referral Potential]:[Savings Potential]])</f>
        <v>0</v>
      </c>
      <c r="S108" s="15">
        <f>+Intake[[#This Row],[Quantitative Score]]+Intake[[#This Row],[Qualitative Score]]</f>
        <v>0</v>
      </c>
      <c r="T10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8" s="102"/>
      <c r="V108" s="102"/>
      <c r="W108" s="103"/>
      <c r="X108" s="103"/>
      <c r="Y108" s="44" t="str">
        <f>IFERROR(IF(S108=0,"",_xlfn.PERCENTRANK.EXC(Intake[Total Score],S108)),)</f>
        <v/>
      </c>
      <c r="Z108" s="38" t="str">
        <f xml:space="preserve">
(IF(Intake[[#This Row],[Rank]]="","",
IF(Intake[[#This Row],[Rank]]&gt;($Z$6+$Z$5+$Z$4),$Y$3,
IF(Intake[[#This Row],[Rank]]&gt;($Z$6+$Z$5),$Y$4,
IF(Intake[[#This Row],[Rank]]&gt;($Z$6),$Y$5,
IF(Intake[[#This Row],[Rank]]&lt;($Z$6),$Y$6,
))))))</f>
        <v/>
      </c>
      <c r="AA108" s="20"/>
      <c r="AB108" s="20" t="s">
        <v>73</v>
      </c>
      <c r="AC108" s="20"/>
      <c r="AD108" s="106"/>
      <c r="AE108" s="106"/>
      <c r="AF108" s="106"/>
      <c r="AG108" s="106"/>
      <c r="AH108" s="106"/>
      <c r="AI108" s="106"/>
      <c r="AJ108" s="109"/>
      <c r="AK108" s="110"/>
      <c r="AL108" s="107"/>
      <c r="AM108" s="107"/>
      <c r="AN108" s="107"/>
      <c r="AO108" s="107"/>
      <c r="AP108" s="107"/>
      <c r="AQ108" s="107"/>
    </row>
    <row r="109" spans="2:43" ht="14.85" customHeight="1" x14ac:dyDescent="0.3">
      <c r="B109" s="18" t="s">
        <v>174</v>
      </c>
      <c r="C109" s="107" t="s">
        <v>72</v>
      </c>
      <c r="D109" s="97"/>
      <c r="E109" s="97"/>
      <c r="F109" s="98"/>
      <c r="G109" s="97"/>
      <c r="H109" s="98"/>
      <c r="I109" s="101" t="str">
        <f t="shared" si="1"/>
        <v/>
      </c>
      <c r="J109" s="16" t="str">
        <f>IF(G109="","",PERCENTRANK(Intake[T-12 Production],G109)*10)</f>
        <v/>
      </c>
      <c r="K109" s="16" t="str">
        <f>IF(D109="","",PERCENTRANK(Intake[Assets Under Management],D109)*10)</f>
        <v/>
      </c>
      <c r="L109" s="16">
        <f>IFERROR(SUM(Intake[[#This Row],[Revenue Score]:[AUM Score]]),"")</f>
        <v>0</v>
      </c>
      <c r="M109" s="18"/>
      <c r="N109" s="18"/>
      <c r="O109" s="18"/>
      <c r="P109" s="18"/>
      <c r="Q109" s="18"/>
      <c r="R109" s="15">
        <f>SUM(Intake[[#This Row],[Referral Potential]:[Savings Potential]])</f>
        <v>0</v>
      </c>
      <c r="S109" s="15">
        <f>+Intake[[#This Row],[Quantitative Score]]+Intake[[#This Row],[Qualitative Score]]</f>
        <v>0</v>
      </c>
      <c r="T10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09" s="102"/>
      <c r="V109" s="102"/>
      <c r="W109" s="103"/>
      <c r="X109" s="103"/>
      <c r="Y109" s="44" t="str">
        <f>IFERROR(IF(S109=0,"",_xlfn.PERCENTRANK.EXC(Intake[Total Score],S109)),)</f>
        <v/>
      </c>
      <c r="Z109" s="38" t="str">
        <f xml:space="preserve">
(IF(Intake[[#This Row],[Rank]]="","",
IF(Intake[[#This Row],[Rank]]&gt;($Z$6+$Z$5+$Z$4),$Y$3,
IF(Intake[[#This Row],[Rank]]&gt;($Z$6+$Z$5),$Y$4,
IF(Intake[[#This Row],[Rank]]&gt;($Z$6),$Y$5,
IF(Intake[[#This Row],[Rank]]&lt;($Z$6),$Y$6,
))))))</f>
        <v/>
      </c>
      <c r="AA109" s="20"/>
      <c r="AB109" s="20" t="s">
        <v>73</v>
      </c>
      <c r="AC109" s="20"/>
      <c r="AD109" s="106"/>
      <c r="AE109" s="106"/>
      <c r="AF109" s="106"/>
      <c r="AG109" s="106"/>
      <c r="AH109" s="106"/>
      <c r="AI109" s="106"/>
      <c r="AJ109" s="109"/>
      <c r="AK109" s="110"/>
      <c r="AL109" s="107"/>
      <c r="AM109" s="107"/>
      <c r="AN109" s="107"/>
      <c r="AO109" s="107"/>
      <c r="AP109" s="107"/>
      <c r="AQ109" s="107"/>
    </row>
    <row r="110" spans="2:43" ht="14.85" customHeight="1" x14ac:dyDescent="0.3">
      <c r="B110" s="18" t="s">
        <v>175</v>
      </c>
      <c r="C110" s="107" t="s">
        <v>81</v>
      </c>
      <c r="D110" s="97"/>
      <c r="E110" s="97"/>
      <c r="F110" s="98"/>
      <c r="G110" s="97"/>
      <c r="H110" s="98"/>
      <c r="I110" s="101" t="str">
        <f t="shared" si="1"/>
        <v/>
      </c>
      <c r="J110" s="16" t="str">
        <f>IF(G110="","",PERCENTRANK(Intake[T-12 Production],G110)*10)</f>
        <v/>
      </c>
      <c r="K110" s="16" t="str">
        <f>IF(D110="","",PERCENTRANK(Intake[Assets Under Management],D110)*10)</f>
        <v/>
      </c>
      <c r="L110" s="16">
        <f>IFERROR(SUM(Intake[[#This Row],[Revenue Score]:[AUM Score]]),"")</f>
        <v>0</v>
      </c>
      <c r="M110" s="18"/>
      <c r="N110" s="18"/>
      <c r="O110" s="18"/>
      <c r="P110" s="18"/>
      <c r="Q110" s="18"/>
      <c r="R110" s="15">
        <f>SUM(Intake[[#This Row],[Referral Potential]:[Savings Potential]])</f>
        <v>0</v>
      </c>
      <c r="S110" s="15">
        <f>+Intake[[#This Row],[Quantitative Score]]+Intake[[#This Row],[Qualitative Score]]</f>
        <v>0</v>
      </c>
      <c r="T11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0" s="102"/>
      <c r="V110" s="102"/>
      <c r="W110" s="103"/>
      <c r="X110" s="103"/>
      <c r="Y110" s="44" t="str">
        <f>IFERROR(IF(S110=0,"",_xlfn.PERCENTRANK.EXC(Intake[Total Score],S110)),)</f>
        <v/>
      </c>
      <c r="Z110" s="38" t="str">
        <f xml:space="preserve">
(IF(Intake[[#This Row],[Rank]]="","",
IF(Intake[[#This Row],[Rank]]&gt;($Z$6+$Z$5+$Z$4),$Y$3,
IF(Intake[[#This Row],[Rank]]&gt;($Z$6+$Z$5),$Y$4,
IF(Intake[[#This Row],[Rank]]&gt;($Z$6),$Y$5,
IF(Intake[[#This Row],[Rank]]&lt;($Z$6),$Y$6,
))))))</f>
        <v/>
      </c>
      <c r="AA110" s="20"/>
      <c r="AB110" s="20" t="s">
        <v>73</v>
      </c>
      <c r="AC110" s="20"/>
      <c r="AD110" s="106"/>
      <c r="AE110" s="106"/>
      <c r="AF110" s="106"/>
      <c r="AG110" s="106"/>
      <c r="AH110" s="106"/>
      <c r="AI110" s="106"/>
      <c r="AJ110" s="107"/>
      <c r="AK110" s="108"/>
      <c r="AL110" s="107"/>
      <c r="AM110" s="107"/>
      <c r="AN110" s="107"/>
      <c r="AO110" s="107"/>
      <c r="AP110" s="109"/>
      <c r="AQ110" s="107"/>
    </row>
    <row r="111" spans="2:43" ht="14.85" customHeight="1" x14ac:dyDescent="0.3">
      <c r="B111" s="18" t="s">
        <v>176</v>
      </c>
      <c r="C111" s="107" t="s">
        <v>72</v>
      </c>
      <c r="D111" s="97"/>
      <c r="E111" s="97"/>
      <c r="F111" s="98"/>
      <c r="G111" s="97"/>
      <c r="H111" s="98"/>
      <c r="I111" s="101" t="str">
        <f t="shared" si="1"/>
        <v/>
      </c>
      <c r="J111" s="16" t="str">
        <f>IF(G111="","",PERCENTRANK(Intake[T-12 Production],G111)*10)</f>
        <v/>
      </c>
      <c r="K111" s="16" t="str">
        <f>IF(D111="","",PERCENTRANK(Intake[Assets Under Management],D111)*10)</f>
        <v/>
      </c>
      <c r="L111" s="16">
        <f>IFERROR(SUM(Intake[[#This Row],[Revenue Score]:[AUM Score]]),"")</f>
        <v>0</v>
      </c>
      <c r="M111" s="18"/>
      <c r="N111" s="18"/>
      <c r="O111" s="18"/>
      <c r="P111" s="18"/>
      <c r="Q111" s="18"/>
      <c r="R111" s="15">
        <f>SUM(Intake[[#This Row],[Referral Potential]:[Savings Potential]])</f>
        <v>0</v>
      </c>
      <c r="S111" s="15">
        <f>+Intake[[#This Row],[Quantitative Score]]+Intake[[#This Row],[Qualitative Score]]</f>
        <v>0</v>
      </c>
      <c r="T11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1" s="102"/>
      <c r="V111" s="102"/>
      <c r="W111" s="103"/>
      <c r="X111" s="103"/>
      <c r="Y111" s="44" t="str">
        <f>IFERROR(IF(S111=0,"",_xlfn.PERCENTRANK.EXC(Intake[Total Score],S111)),)</f>
        <v/>
      </c>
      <c r="Z111" s="38" t="str">
        <f xml:space="preserve">
(IF(Intake[[#This Row],[Rank]]="","",
IF(Intake[[#This Row],[Rank]]&gt;($Z$6+$Z$5+$Z$4),$Y$3,
IF(Intake[[#This Row],[Rank]]&gt;($Z$6+$Z$5),$Y$4,
IF(Intake[[#This Row],[Rank]]&gt;($Z$6),$Y$5,
IF(Intake[[#This Row],[Rank]]&lt;($Z$6),$Y$6,
))))))</f>
        <v/>
      </c>
      <c r="AA111" s="20"/>
      <c r="AB111" s="20" t="s">
        <v>73</v>
      </c>
      <c r="AC111" s="20"/>
      <c r="AD111" s="106"/>
      <c r="AE111" s="106"/>
      <c r="AF111" s="106"/>
      <c r="AG111" s="106"/>
      <c r="AH111" s="106"/>
      <c r="AI111" s="106"/>
      <c r="AJ111" s="109"/>
      <c r="AK111" s="110"/>
      <c r="AL111" s="107"/>
      <c r="AM111" s="107"/>
      <c r="AN111" s="107"/>
      <c r="AO111" s="107"/>
      <c r="AP111" s="109"/>
      <c r="AQ111" s="109"/>
    </row>
    <row r="112" spans="2:43" ht="14.85" customHeight="1" x14ac:dyDescent="0.3">
      <c r="B112" s="18" t="s">
        <v>177</v>
      </c>
      <c r="C112" s="107" t="s">
        <v>72</v>
      </c>
      <c r="D112" s="97"/>
      <c r="E112" s="97"/>
      <c r="F112" s="98"/>
      <c r="G112" s="97"/>
      <c r="H112" s="98"/>
      <c r="I112" s="101" t="str">
        <f t="shared" si="1"/>
        <v/>
      </c>
      <c r="J112" s="16" t="str">
        <f>IF(G112="","",PERCENTRANK(Intake[T-12 Production],G112)*10)</f>
        <v/>
      </c>
      <c r="K112" s="16" t="str">
        <f>IF(D112="","",PERCENTRANK(Intake[Assets Under Management],D112)*10)</f>
        <v/>
      </c>
      <c r="L112" s="16">
        <f>IFERROR(SUM(Intake[[#This Row],[Revenue Score]:[AUM Score]]),"")</f>
        <v>0</v>
      </c>
      <c r="M112" s="18"/>
      <c r="N112" s="18"/>
      <c r="O112" s="18"/>
      <c r="P112" s="18"/>
      <c r="Q112" s="18"/>
      <c r="R112" s="15">
        <f>SUM(Intake[[#This Row],[Referral Potential]:[Savings Potential]])</f>
        <v>0</v>
      </c>
      <c r="S112" s="15">
        <f>+Intake[[#This Row],[Quantitative Score]]+Intake[[#This Row],[Qualitative Score]]</f>
        <v>0</v>
      </c>
      <c r="T11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2" s="102"/>
      <c r="V112" s="102"/>
      <c r="W112" s="103"/>
      <c r="X112" s="103"/>
      <c r="Y112" s="44" t="str">
        <f>IFERROR(IF(S112=0,"",_xlfn.PERCENTRANK.EXC(Intake[Total Score],S112)),)</f>
        <v/>
      </c>
      <c r="Z112" s="38" t="str">
        <f xml:space="preserve">
(IF(Intake[[#This Row],[Rank]]="","",
IF(Intake[[#This Row],[Rank]]&gt;($Z$6+$Z$5+$Z$4),$Y$3,
IF(Intake[[#This Row],[Rank]]&gt;($Z$6+$Z$5),$Y$4,
IF(Intake[[#This Row],[Rank]]&gt;($Z$6),$Y$5,
IF(Intake[[#This Row],[Rank]]&lt;($Z$6),$Y$6,
))))))</f>
        <v/>
      </c>
      <c r="AA112" s="20"/>
      <c r="AB112" s="20" t="s">
        <v>73</v>
      </c>
      <c r="AC112" s="20"/>
      <c r="AD112" s="106"/>
      <c r="AE112" s="106"/>
      <c r="AF112" s="106"/>
      <c r="AG112" s="106"/>
      <c r="AH112" s="106"/>
      <c r="AI112" s="106"/>
      <c r="AJ112" s="107"/>
      <c r="AK112" s="108"/>
      <c r="AL112" s="107"/>
      <c r="AM112" s="107"/>
      <c r="AN112" s="111"/>
      <c r="AO112" s="107"/>
      <c r="AP112" s="109"/>
      <c r="AQ112" s="107"/>
    </row>
    <row r="113" spans="2:43" ht="14.85" customHeight="1" x14ac:dyDescent="0.3">
      <c r="B113" s="18" t="s">
        <v>178</v>
      </c>
      <c r="C113" s="107" t="s">
        <v>77</v>
      </c>
      <c r="D113" s="97"/>
      <c r="E113" s="97"/>
      <c r="F113" s="98"/>
      <c r="G113" s="97"/>
      <c r="H113" s="97"/>
      <c r="I113" s="101" t="str">
        <f t="shared" si="1"/>
        <v/>
      </c>
      <c r="J113" s="16" t="str">
        <f>IF(G113="","",PERCENTRANK(Intake[T-12 Production],G113)*10)</f>
        <v/>
      </c>
      <c r="K113" s="16" t="str">
        <f>IF(D113="","",PERCENTRANK(Intake[Assets Under Management],D113)*10)</f>
        <v/>
      </c>
      <c r="L113" s="16">
        <f>IFERROR(SUM(Intake[[#This Row],[Revenue Score]:[AUM Score]]),"")</f>
        <v>0</v>
      </c>
      <c r="M113" s="18"/>
      <c r="N113" s="18"/>
      <c r="O113" s="18"/>
      <c r="P113" s="18"/>
      <c r="Q113" s="18"/>
      <c r="R113" s="15">
        <f>SUM(Intake[[#This Row],[Referral Potential]:[Savings Potential]])</f>
        <v>0</v>
      </c>
      <c r="S113" s="15">
        <f>+Intake[[#This Row],[Quantitative Score]]+Intake[[#This Row],[Qualitative Score]]</f>
        <v>0</v>
      </c>
      <c r="T11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3" s="102"/>
      <c r="V113" s="102"/>
      <c r="W113" s="103"/>
      <c r="X113" s="103"/>
      <c r="Y113" s="44" t="str">
        <f>IFERROR(IF(S113=0,"",_xlfn.PERCENTRANK.EXC(Intake[Total Score],S113)),)</f>
        <v/>
      </c>
      <c r="Z113" s="38" t="str">
        <f xml:space="preserve">
(IF(Intake[[#This Row],[Rank]]="","",
IF(Intake[[#This Row],[Rank]]&gt;($Z$6+$Z$5+$Z$4),$Y$3,
IF(Intake[[#This Row],[Rank]]&gt;($Z$6+$Z$5),$Y$4,
IF(Intake[[#This Row],[Rank]]&gt;($Z$6),$Y$5,
IF(Intake[[#This Row],[Rank]]&lt;($Z$6),$Y$6,
))))))</f>
        <v/>
      </c>
      <c r="AA113" s="20"/>
      <c r="AB113" s="20" t="s">
        <v>73</v>
      </c>
      <c r="AC113" s="20"/>
      <c r="AD113" s="106"/>
      <c r="AE113" s="106"/>
      <c r="AF113" s="106"/>
      <c r="AG113" s="106"/>
      <c r="AH113" s="106"/>
      <c r="AI113" s="106"/>
      <c r="AJ113" s="107"/>
      <c r="AK113" s="108"/>
      <c r="AL113" s="107"/>
      <c r="AM113" s="107"/>
      <c r="AN113" s="107"/>
      <c r="AO113" s="107"/>
      <c r="AP113" s="109"/>
      <c r="AQ113" s="107"/>
    </row>
    <row r="114" spans="2:43" ht="14.85" customHeight="1" x14ac:dyDescent="0.3">
      <c r="B114" s="18" t="s">
        <v>179</v>
      </c>
      <c r="C114" s="107" t="s">
        <v>81</v>
      </c>
      <c r="D114" s="97"/>
      <c r="E114" s="97"/>
      <c r="F114" s="98"/>
      <c r="G114" s="97"/>
      <c r="H114" s="98"/>
      <c r="I114" s="101" t="str">
        <f t="shared" si="1"/>
        <v/>
      </c>
      <c r="J114" s="16" t="str">
        <f>IF(G114="","",PERCENTRANK(Intake[T-12 Production],G114)*10)</f>
        <v/>
      </c>
      <c r="K114" s="16" t="str">
        <f>IF(D114="","",PERCENTRANK(Intake[Assets Under Management],D114)*10)</f>
        <v/>
      </c>
      <c r="L114" s="16">
        <f>IFERROR(SUM(Intake[[#This Row],[Revenue Score]:[AUM Score]]),"")</f>
        <v>0</v>
      </c>
      <c r="M114" s="18"/>
      <c r="N114" s="18"/>
      <c r="O114" s="18"/>
      <c r="P114" s="18"/>
      <c r="Q114" s="18"/>
      <c r="R114" s="15">
        <f>SUM(Intake[[#This Row],[Referral Potential]:[Savings Potential]])</f>
        <v>0</v>
      </c>
      <c r="S114" s="15">
        <f>+Intake[[#This Row],[Quantitative Score]]+Intake[[#This Row],[Qualitative Score]]</f>
        <v>0</v>
      </c>
      <c r="T11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4" s="102"/>
      <c r="V114" s="102"/>
      <c r="W114" s="103"/>
      <c r="X114" s="103"/>
      <c r="Y114" s="44" t="str">
        <f>IFERROR(IF(S114=0,"",_xlfn.PERCENTRANK.EXC(Intake[Total Score],S114)),)</f>
        <v/>
      </c>
      <c r="Z114" s="38" t="str">
        <f xml:space="preserve">
(IF(Intake[[#This Row],[Rank]]="","",
IF(Intake[[#This Row],[Rank]]&gt;($Z$6+$Z$5+$Z$4),$Y$3,
IF(Intake[[#This Row],[Rank]]&gt;($Z$6+$Z$5),$Y$4,
IF(Intake[[#This Row],[Rank]]&gt;($Z$6),$Y$5,
IF(Intake[[#This Row],[Rank]]&lt;($Z$6),$Y$6,
))))))</f>
        <v/>
      </c>
      <c r="AA114" s="20"/>
      <c r="AB114" s="20" t="s">
        <v>73</v>
      </c>
      <c r="AC114" s="20"/>
      <c r="AD114" s="106"/>
      <c r="AE114" s="106"/>
      <c r="AF114" s="106"/>
      <c r="AG114" s="106"/>
      <c r="AH114" s="106"/>
      <c r="AI114" s="106"/>
      <c r="AJ114" s="109"/>
      <c r="AK114" s="110"/>
      <c r="AL114" s="109"/>
      <c r="AM114" s="107"/>
      <c r="AN114" s="109"/>
      <c r="AO114" s="107"/>
      <c r="AP114" s="109"/>
      <c r="AQ114" s="109"/>
    </row>
    <row r="115" spans="2:43" ht="14.85" customHeight="1" x14ac:dyDescent="0.3">
      <c r="B115" s="18" t="s">
        <v>180</v>
      </c>
      <c r="C115" s="107" t="s">
        <v>72</v>
      </c>
      <c r="D115" s="97"/>
      <c r="E115" s="97"/>
      <c r="F115" s="98"/>
      <c r="G115" s="97"/>
      <c r="H115" s="98"/>
      <c r="I115" s="101" t="str">
        <f t="shared" si="1"/>
        <v/>
      </c>
      <c r="J115" s="16" t="str">
        <f>IF(G115="","",PERCENTRANK(Intake[T-12 Production],G115)*10)</f>
        <v/>
      </c>
      <c r="K115" s="16" t="str">
        <f>IF(D115="","",PERCENTRANK(Intake[Assets Under Management],D115)*10)</f>
        <v/>
      </c>
      <c r="L115" s="16">
        <f>IFERROR(SUM(Intake[[#This Row],[Revenue Score]:[AUM Score]]),"")</f>
        <v>0</v>
      </c>
      <c r="M115" s="18"/>
      <c r="N115" s="18"/>
      <c r="O115" s="18"/>
      <c r="P115" s="18"/>
      <c r="Q115" s="18"/>
      <c r="R115" s="15">
        <f>SUM(Intake[[#This Row],[Referral Potential]:[Savings Potential]])</f>
        <v>0</v>
      </c>
      <c r="S115" s="15">
        <f>+Intake[[#This Row],[Quantitative Score]]+Intake[[#This Row],[Qualitative Score]]</f>
        <v>0</v>
      </c>
      <c r="T11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5" s="102"/>
      <c r="V115" s="102"/>
      <c r="W115" s="103"/>
      <c r="X115" s="103"/>
      <c r="Y115" s="44" t="str">
        <f>IFERROR(IF(S115=0,"",_xlfn.PERCENTRANK.EXC(Intake[Total Score],S115)),)</f>
        <v/>
      </c>
      <c r="Z115" s="38" t="str">
        <f xml:space="preserve">
(IF(Intake[[#This Row],[Rank]]="","",
IF(Intake[[#This Row],[Rank]]&gt;($Z$6+$Z$5+$Z$4),$Y$3,
IF(Intake[[#This Row],[Rank]]&gt;($Z$6+$Z$5),$Y$4,
IF(Intake[[#This Row],[Rank]]&gt;($Z$6),$Y$5,
IF(Intake[[#This Row],[Rank]]&lt;($Z$6),$Y$6,
))))))</f>
        <v/>
      </c>
      <c r="AA115" s="20"/>
      <c r="AB115" s="20" t="s">
        <v>73</v>
      </c>
      <c r="AC115" s="20"/>
      <c r="AD115" s="106"/>
      <c r="AE115" s="106"/>
      <c r="AF115" s="106"/>
      <c r="AG115" s="106"/>
      <c r="AH115" s="106"/>
      <c r="AI115" s="106"/>
      <c r="AJ115" s="109"/>
      <c r="AK115" s="110"/>
      <c r="AL115" s="107"/>
      <c r="AM115" s="112"/>
      <c r="AN115" s="112"/>
      <c r="AO115" s="107"/>
      <c r="AP115" s="109"/>
      <c r="AQ115" s="109"/>
    </row>
    <row r="116" spans="2:43" ht="14.85" customHeight="1" x14ac:dyDescent="0.3">
      <c r="B116" s="18" t="s">
        <v>181</v>
      </c>
      <c r="C116" s="107" t="s">
        <v>77</v>
      </c>
      <c r="D116" s="97"/>
      <c r="E116" s="97"/>
      <c r="F116" s="98"/>
      <c r="G116" s="97"/>
      <c r="H116" s="97"/>
      <c r="I116" s="101" t="str">
        <f t="shared" si="1"/>
        <v/>
      </c>
      <c r="J116" s="16" t="str">
        <f>IF(G116="","",PERCENTRANK(Intake[T-12 Production],G116)*10)</f>
        <v/>
      </c>
      <c r="K116" s="16" t="str">
        <f>IF(D116="","",PERCENTRANK(Intake[Assets Under Management],D116)*10)</f>
        <v/>
      </c>
      <c r="L116" s="16">
        <f>IFERROR(SUM(Intake[[#This Row],[Revenue Score]:[AUM Score]]),"")</f>
        <v>0</v>
      </c>
      <c r="M116" s="18"/>
      <c r="N116" s="18"/>
      <c r="O116" s="18"/>
      <c r="P116" s="18"/>
      <c r="Q116" s="18"/>
      <c r="R116" s="15">
        <f>SUM(Intake[[#This Row],[Referral Potential]:[Savings Potential]])</f>
        <v>0</v>
      </c>
      <c r="S116" s="15">
        <f>+Intake[[#This Row],[Quantitative Score]]+Intake[[#This Row],[Qualitative Score]]</f>
        <v>0</v>
      </c>
      <c r="T11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6" s="102"/>
      <c r="V116" s="102"/>
      <c r="W116" s="103"/>
      <c r="X116" s="103"/>
      <c r="Y116" s="44" t="str">
        <f>IFERROR(IF(S116=0,"",_xlfn.PERCENTRANK.EXC(Intake[Total Score],S116)),)</f>
        <v/>
      </c>
      <c r="Z116" s="38" t="str">
        <f xml:space="preserve">
(IF(Intake[[#This Row],[Rank]]="","",
IF(Intake[[#This Row],[Rank]]&gt;($Z$6+$Z$5+$Z$4),$Y$3,
IF(Intake[[#This Row],[Rank]]&gt;($Z$6+$Z$5),$Y$4,
IF(Intake[[#This Row],[Rank]]&gt;($Z$6),$Y$5,
IF(Intake[[#This Row],[Rank]]&lt;($Z$6),$Y$6,
))))))</f>
        <v/>
      </c>
      <c r="AA116" s="20"/>
      <c r="AB116" s="20" t="s">
        <v>73</v>
      </c>
      <c r="AC116" s="20"/>
      <c r="AD116" s="115"/>
      <c r="AE116" s="115"/>
      <c r="AF116" s="115"/>
      <c r="AG116" s="115"/>
      <c r="AH116" s="115"/>
      <c r="AI116" s="115"/>
      <c r="AJ116" s="107"/>
      <c r="AK116" s="108"/>
      <c r="AL116" s="107"/>
      <c r="AM116" s="112"/>
      <c r="AN116" s="112"/>
      <c r="AO116" s="107"/>
      <c r="AP116" s="109"/>
      <c r="AQ116" s="107"/>
    </row>
    <row r="117" spans="2:43" ht="14.85" customHeight="1" x14ac:dyDescent="0.3">
      <c r="B117" s="18" t="s">
        <v>182</v>
      </c>
      <c r="C117" s="107" t="s">
        <v>72</v>
      </c>
      <c r="D117" s="97"/>
      <c r="E117" s="97"/>
      <c r="F117" s="98"/>
      <c r="G117" s="97"/>
      <c r="H117" s="98"/>
      <c r="I117" s="101" t="str">
        <f t="shared" si="1"/>
        <v/>
      </c>
      <c r="J117" s="16" t="str">
        <f>IF(G117="","",PERCENTRANK(Intake[T-12 Production],G117)*10)</f>
        <v/>
      </c>
      <c r="K117" s="16" t="str">
        <f>IF(D117="","",PERCENTRANK(Intake[Assets Under Management],D117)*10)</f>
        <v/>
      </c>
      <c r="L117" s="16">
        <f>IFERROR(SUM(Intake[[#This Row],[Revenue Score]:[AUM Score]]),"")</f>
        <v>0</v>
      </c>
      <c r="M117" s="18"/>
      <c r="N117" s="18"/>
      <c r="O117" s="18"/>
      <c r="P117" s="18"/>
      <c r="Q117" s="18"/>
      <c r="R117" s="15">
        <f>SUM(Intake[[#This Row],[Referral Potential]:[Savings Potential]])</f>
        <v>0</v>
      </c>
      <c r="S117" s="15">
        <f>+Intake[[#This Row],[Quantitative Score]]+Intake[[#This Row],[Qualitative Score]]</f>
        <v>0</v>
      </c>
      <c r="T11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7" s="102"/>
      <c r="V117" s="102"/>
      <c r="W117" s="103"/>
      <c r="X117" s="103"/>
      <c r="Y117" s="44" t="str">
        <f>IFERROR(IF(S117=0,"",_xlfn.PERCENTRANK.EXC(Intake[Total Score],S117)),)</f>
        <v/>
      </c>
      <c r="Z117" s="38" t="str">
        <f xml:space="preserve">
(IF(Intake[[#This Row],[Rank]]="","",
IF(Intake[[#This Row],[Rank]]&gt;($Z$6+$Z$5+$Z$4),$Y$3,
IF(Intake[[#This Row],[Rank]]&gt;($Z$6+$Z$5),$Y$4,
IF(Intake[[#This Row],[Rank]]&gt;($Z$6),$Y$5,
IF(Intake[[#This Row],[Rank]]&lt;($Z$6),$Y$6,
))))))</f>
        <v/>
      </c>
      <c r="AA117" s="20"/>
      <c r="AB117" s="20" t="s">
        <v>73</v>
      </c>
      <c r="AC117" s="20"/>
      <c r="AD117" s="106"/>
      <c r="AE117" s="106"/>
      <c r="AF117" s="106"/>
      <c r="AG117" s="106"/>
      <c r="AH117" s="106"/>
      <c r="AI117" s="106"/>
      <c r="AJ117" s="109"/>
      <c r="AK117" s="110"/>
      <c r="AL117" s="107"/>
      <c r="AM117" s="111"/>
      <c r="AN117" s="107"/>
      <c r="AO117" s="107"/>
      <c r="AP117" s="107"/>
      <c r="AQ117" s="107"/>
    </row>
    <row r="118" spans="2:43" ht="14.85" customHeight="1" x14ac:dyDescent="0.3">
      <c r="B118" s="18" t="s">
        <v>183</v>
      </c>
      <c r="C118" s="107" t="s">
        <v>72</v>
      </c>
      <c r="D118" s="97"/>
      <c r="E118" s="97"/>
      <c r="F118" s="98"/>
      <c r="G118" s="97"/>
      <c r="H118" s="98"/>
      <c r="I118" s="101" t="str">
        <f t="shared" si="1"/>
        <v/>
      </c>
      <c r="J118" s="16" t="str">
        <f>IF(G118="","",PERCENTRANK(Intake[T-12 Production],G118)*10)</f>
        <v/>
      </c>
      <c r="K118" s="16" t="str">
        <f>IF(D118="","",PERCENTRANK(Intake[Assets Under Management],D118)*10)</f>
        <v/>
      </c>
      <c r="L118" s="16">
        <f>IFERROR(SUM(Intake[[#This Row],[Revenue Score]:[AUM Score]]),"")</f>
        <v>0</v>
      </c>
      <c r="M118" s="18"/>
      <c r="N118" s="18"/>
      <c r="O118" s="18"/>
      <c r="P118" s="18"/>
      <c r="Q118" s="18"/>
      <c r="R118" s="15">
        <f>SUM(Intake[[#This Row],[Referral Potential]:[Savings Potential]])</f>
        <v>0</v>
      </c>
      <c r="S118" s="15">
        <f>+Intake[[#This Row],[Quantitative Score]]+Intake[[#This Row],[Qualitative Score]]</f>
        <v>0</v>
      </c>
      <c r="T11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8" s="102"/>
      <c r="V118" s="102"/>
      <c r="W118" s="103"/>
      <c r="X118" s="103"/>
      <c r="Y118" s="44" t="str">
        <f>IFERROR(IF(S118=0,"",_xlfn.PERCENTRANK.EXC(Intake[Total Score],S118)),)</f>
        <v/>
      </c>
      <c r="Z118" s="38" t="str">
        <f xml:space="preserve">
(IF(Intake[[#This Row],[Rank]]="","",
IF(Intake[[#This Row],[Rank]]&gt;($Z$6+$Z$5+$Z$4),$Y$3,
IF(Intake[[#This Row],[Rank]]&gt;($Z$6+$Z$5),$Y$4,
IF(Intake[[#This Row],[Rank]]&gt;($Z$6),$Y$5,
IF(Intake[[#This Row],[Rank]]&lt;($Z$6),$Y$6,
))))))</f>
        <v/>
      </c>
      <c r="AA118" s="20"/>
      <c r="AB118" s="20" t="s">
        <v>73</v>
      </c>
      <c r="AC118" s="20"/>
      <c r="AD118" s="106"/>
      <c r="AE118" s="106"/>
      <c r="AF118" s="106"/>
      <c r="AG118" s="106"/>
      <c r="AH118" s="106"/>
      <c r="AI118" s="106"/>
      <c r="AJ118" s="107"/>
      <c r="AK118" s="108"/>
      <c r="AL118" s="107"/>
      <c r="AM118" s="107"/>
      <c r="AN118" s="107"/>
      <c r="AO118" s="107"/>
      <c r="AP118" s="109"/>
      <c r="AQ118" s="107"/>
    </row>
    <row r="119" spans="2:43" ht="14.85" customHeight="1" x14ac:dyDescent="0.3">
      <c r="B119" s="18" t="s">
        <v>184</v>
      </c>
      <c r="C119" s="107" t="s">
        <v>81</v>
      </c>
      <c r="D119" s="97"/>
      <c r="E119" s="97"/>
      <c r="F119" s="98"/>
      <c r="G119" s="97"/>
      <c r="H119" s="98"/>
      <c r="I119" s="101" t="str">
        <f t="shared" si="1"/>
        <v/>
      </c>
      <c r="J119" s="16" t="str">
        <f>IF(G119="","",PERCENTRANK(Intake[T-12 Production],G119)*10)</f>
        <v/>
      </c>
      <c r="K119" s="16" t="str">
        <f>IF(D119="","",PERCENTRANK(Intake[Assets Under Management],D119)*10)</f>
        <v/>
      </c>
      <c r="L119" s="16">
        <f>IFERROR(SUM(Intake[[#This Row],[Revenue Score]:[AUM Score]]),"")</f>
        <v>0</v>
      </c>
      <c r="M119" s="18"/>
      <c r="N119" s="18"/>
      <c r="O119" s="18"/>
      <c r="P119" s="18"/>
      <c r="Q119" s="18"/>
      <c r="R119" s="15">
        <f>SUM(Intake[[#This Row],[Referral Potential]:[Savings Potential]])</f>
        <v>0</v>
      </c>
      <c r="S119" s="15">
        <f>+Intake[[#This Row],[Quantitative Score]]+Intake[[#This Row],[Qualitative Score]]</f>
        <v>0</v>
      </c>
      <c r="T11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19" s="102"/>
      <c r="V119" s="102"/>
      <c r="W119" s="103"/>
      <c r="X119" s="103"/>
      <c r="Y119" s="44" t="str">
        <f>IFERROR(IF(S119=0,"",_xlfn.PERCENTRANK.EXC(Intake[Total Score],S119)),)</f>
        <v/>
      </c>
      <c r="Z119" s="38" t="str">
        <f xml:space="preserve">
(IF(Intake[[#This Row],[Rank]]="","",
IF(Intake[[#This Row],[Rank]]&gt;($Z$6+$Z$5+$Z$4),$Y$3,
IF(Intake[[#This Row],[Rank]]&gt;($Z$6+$Z$5),$Y$4,
IF(Intake[[#This Row],[Rank]]&gt;($Z$6),$Y$5,
IF(Intake[[#This Row],[Rank]]&lt;($Z$6),$Y$6,
))))))</f>
        <v/>
      </c>
      <c r="AA119" s="20"/>
      <c r="AB119" s="20" t="s">
        <v>73</v>
      </c>
      <c r="AC119" s="20"/>
      <c r="AD119" s="106"/>
      <c r="AE119" s="106"/>
      <c r="AF119" s="106"/>
      <c r="AG119" s="106"/>
      <c r="AH119" s="106"/>
      <c r="AI119" s="106"/>
      <c r="AJ119" s="107"/>
      <c r="AK119" s="108"/>
      <c r="AL119" s="107"/>
      <c r="AM119" s="107"/>
      <c r="AN119" s="107"/>
      <c r="AO119" s="107"/>
      <c r="AP119" s="109"/>
      <c r="AQ119" s="107"/>
    </row>
    <row r="120" spans="2:43" ht="14.85" customHeight="1" x14ac:dyDescent="0.3">
      <c r="B120" s="18" t="s">
        <v>185</v>
      </c>
      <c r="C120" s="107" t="s">
        <v>77</v>
      </c>
      <c r="D120" s="97"/>
      <c r="E120" s="97"/>
      <c r="F120" s="98"/>
      <c r="G120" s="97"/>
      <c r="H120" s="97"/>
      <c r="I120" s="101" t="str">
        <f t="shared" si="1"/>
        <v/>
      </c>
      <c r="J120" s="16" t="str">
        <f>IF(G120="","",PERCENTRANK(Intake[T-12 Production],G120)*10)</f>
        <v/>
      </c>
      <c r="K120" s="16" t="str">
        <f>IF(D120="","",PERCENTRANK(Intake[Assets Under Management],D120)*10)</f>
        <v/>
      </c>
      <c r="L120" s="16">
        <f>IFERROR(SUM(Intake[[#This Row],[Revenue Score]:[AUM Score]]),"")</f>
        <v>0</v>
      </c>
      <c r="M120" s="18"/>
      <c r="N120" s="18"/>
      <c r="O120" s="18"/>
      <c r="P120" s="18"/>
      <c r="Q120" s="18"/>
      <c r="R120" s="15">
        <f>SUM(Intake[[#This Row],[Referral Potential]:[Savings Potential]])</f>
        <v>0</v>
      </c>
      <c r="S120" s="15">
        <f>+Intake[[#This Row],[Quantitative Score]]+Intake[[#This Row],[Qualitative Score]]</f>
        <v>0</v>
      </c>
      <c r="T12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0" s="102"/>
      <c r="V120" s="102"/>
      <c r="W120" s="103"/>
      <c r="X120" s="103"/>
      <c r="Y120" s="44" t="str">
        <f>IFERROR(IF(S120=0,"",_xlfn.PERCENTRANK.EXC(Intake[Total Score],S120)),)</f>
        <v/>
      </c>
      <c r="Z120" s="38" t="str">
        <f xml:space="preserve">
(IF(Intake[[#This Row],[Rank]]="","",
IF(Intake[[#This Row],[Rank]]&gt;($Z$6+$Z$5+$Z$4),$Y$3,
IF(Intake[[#This Row],[Rank]]&gt;($Z$6+$Z$5),$Y$4,
IF(Intake[[#This Row],[Rank]]&gt;($Z$6),$Y$5,
IF(Intake[[#This Row],[Rank]]&lt;($Z$6),$Y$6,
))))))</f>
        <v/>
      </c>
      <c r="AA120" s="20"/>
      <c r="AB120" s="20" t="s">
        <v>73</v>
      </c>
      <c r="AC120" s="20"/>
      <c r="AD120" s="106"/>
      <c r="AE120" s="106"/>
      <c r="AF120" s="106"/>
      <c r="AG120" s="106"/>
      <c r="AH120" s="106"/>
      <c r="AI120" s="106"/>
      <c r="AJ120" s="107"/>
      <c r="AK120" s="108"/>
      <c r="AL120" s="107"/>
      <c r="AM120" s="107"/>
      <c r="AN120" s="107"/>
      <c r="AO120" s="107"/>
      <c r="AP120" s="109"/>
      <c r="AQ120" s="107"/>
    </row>
    <row r="121" spans="2:43" ht="14.85" customHeight="1" x14ac:dyDescent="0.3">
      <c r="B121" s="18" t="s">
        <v>186</v>
      </c>
      <c r="C121" s="107" t="s">
        <v>81</v>
      </c>
      <c r="D121" s="97"/>
      <c r="E121" s="97"/>
      <c r="F121" s="98"/>
      <c r="G121" s="97"/>
      <c r="H121" s="98"/>
      <c r="I121" s="101" t="str">
        <f t="shared" si="1"/>
        <v/>
      </c>
      <c r="J121" s="16" t="str">
        <f>IF(G121="","",PERCENTRANK(Intake[T-12 Production],G121)*10)</f>
        <v/>
      </c>
      <c r="K121" s="16" t="str">
        <f>IF(D121="","",PERCENTRANK(Intake[Assets Under Management],D121)*10)</f>
        <v/>
      </c>
      <c r="L121" s="16">
        <f>IFERROR(SUM(Intake[[#This Row],[Revenue Score]:[AUM Score]]),"")</f>
        <v>0</v>
      </c>
      <c r="M121" s="18"/>
      <c r="N121" s="18"/>
      <c r="O121" s="18"/>
      <c r="P121" s="18"/>
      <c r="Q121" s="18"/>
      <c r="R121" s="15">
        <f>SUM(Intake[[#This Row],[Referral Potential]:[Savings Potential]])</f>
        <v>0</v>
      </c>
      <c r="S121" s="15">
        <f>+Intake[[#This Row],[Quantitative Score]]+Intake[[#This Row],[Qualitative Score]]</f>
        <v>0</v>
      </c>
      <c r="T12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1" s="102"/>
      <c r="V121" s="102"/>
      <c r="W121" s="103"/>
      <c r="X121" s="103"/>
      <c r="Y121" s="44" t="str">
        <f>IFERROR(IF(S121=0,"",_xlfn.PERCENTRANK.EXC(Intake[Total Score],S121)),)</f>
        <v/>
      </c>
      <c r="Z121" s="38" t="str">
        <f xml:space="preserve">
(IF(Intake[[#This Row],[Rank]]="","",
IF(Intake[[#This Row],[Rank]]&gt;($Z$6+$Z$5+$Z$4),$Y$3,
IF(Intake[[#This Row],[Rank]]&gt;($Z$6+$Z$5),$Y$4,
IF(Intake[[#This Row],[Rank]]&gt;($Z$6),$Y$5,
IF(Intake[[#This Row],[Rank]]&lt;($Z$6),$Y$6,
))))))</f>
        <v/>
      </c>
      <c r="AA121" s="20"/>
      <c r="AB121" s="20" t="s">
        <v>73</v>
      </c>
      <c r="AC121" s="20"/>
      <c r="AD121" s="106"/>
      <c r="AE121" s="106"/>
      <c r="AF121" s="106"/>
      <c r="AG121" s="106"/>
      <c r="AH121" s="106"/>
      <c r="AI121" s="106"/>
      <c r="AJ121" s="109"/>
      <c r="AK121" s="110"/>
      <c r="AL121" s="107"/>
      <c r="AM121" s="107"/>
      <c r="AN121" s="107"/>
      <c r="AO121" s="107"/>
      <c r="AP121" s="107"/>
      <c r="AQ121" s="107"/>
    </row>
    <row r="122" spans="2:43" ht="14.85" customHeight="1" x14ac:dyDescent="0.3">
      <c r="B122" s="18" t="s">
        <v>187</v>
      </c>
      <c r="C122" s="107" t="s">
        <v>72</v>
      </c>
      <c r="D122" s="97"/>
      <c r="E122" s="97"/>
      <c r="F122" s="98"/>
      <c r="G122" s="97"/>
      <c r="H122" s="98"/>
      <c r="I122" s="101" t="str">
        <f t="shared" si="1"/>
        <v/>
      </c>
      <c r="J122" s="16" t="str">
        <f>IF(G122="","",PERCENTRANK(Intake[T-12 Production],G122)*10)</f>
        <v/>
      </c>
      <c r="K122" s="16" t="str">
        <f>IF(D122="","",PERCENTRANK(Intake[Assets Under Management],D122)*10)</f>
        <v/>
      </c>
      <c r="L122" s="16">
        <f>IFERROR(SUM(Intake[[#This Row],[Revenue Score]:[AUM Score]]),"")</f>
        <v>0</v>
      </c>
      <c r="M122" s="18"/>
      <c r="N122" s="18"/>
      <c r="O122" s="18"/>
      <c r="P122" s="18"/>
      <c r="Q122" s="18"/>
      <c r="R122" s="15">
        <f>SUM(Intake[[#This Row],[Referral Potential]:[Savings Potential]])</f>
        <v>0</v>
      </c>
      <c r="S122" s="15">
        <f>+Intake[[#This Row],[Quantitative Score]]+Intake[[#This Row],[Qualitative Score]]</f>
        <v>0</v>
      </c>
      <c r="T12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2" s="102"/>
      <c r="V122" s="102"/>
      <c r="W122" s="103"/>
      <c r="X122" s="103"/>
      <c r="Y122" s="44" t="str">
        <f>IFERROR(IF(S122=0,"",_xlfn.PERCENTRANK.EXC(Intake[Total Score],S122)),)</f>
        <v/>
      </c>
      <c r="Z122" s="38" t="str">
        <f xml:space="preserve">
(IF(Intake[[#This Row],[Rank]]="","",
IF(Intake[[#This Row],[Rank]]&gt;($Z$6+$Z$5+$Z$4),$Y$3,
IF(Intake[[#This Row],[Rank]]&gt;($Z$6+$Z$5),$Y$4,
IF(Intake[[#This Row],[Rank]]&gt;($Z$6),$Y$5,
IF(Intake[[#This Row],[Rank]]&lt;($Z$6),$Y$6,
))))))</f>
        <v/>
      </c>
      <c r="AA122" s="20"/>
      <c r="AB122" s="20" t="s">
        <v>73</v>
      </c>
      <c r="AC122" s="20"/>
      <c r="AD122" s="106"/>
      <c r="AE122" s="106"/>
      <c r="AF122" s="106"/>
      <c r="AG122" s="106"/>
      <c r="AH122" s="106"/>
      <c r="AI122" s="106"/>
      <c r="AJ122" s="109"/>
      <c r="AK122" s="110"/>
      <c r="AL122" s="107"/>
      <c r="AM122" s="112"/>
      <c r="AN122" s="112"/>
      <c r="AO122" s="107"/>
      <c r="AP122" s="107"/>
      <c r="AQ122" s="107"/>
    </row>
    <row r="123" spans="2:43" ht="14.85" customHeight="1" x14ac:dyDescent="0.3">
      <c r="B123" s="18" t="s">
        <v>188</v>
      </c>
      <c r="C123" s="107" t="s">
        <v>77</v>
      </c>
      <c r="D123" s="97"/>
      <c r="E123" s="97"/>
      <c r="F123" s="98"/>
      <c r="G123" s="97"/>
      <c r="H123" s="97"/>
      <c r="I123" s="101" t="str">
        <f t="shared" si="1"/>
        <v/>
      </c>
      <c r="J123" s="16" t="str">
        <f>IF(G123="","",PERCENTRANK(Intake[T-12 Production],G123)*10)</f>
        <v/>
      </c>
      <c r="K123" s="16" t="str">
        <f>IF(D123="","",PERCENTRANK(Intake[Assets Under Management],D123)*10)</f>
        <v/>
      </c>
      <c r="L123" s="16">
        <f>IFERROR(SUM(Intake[[#This Row],[Revenue Score]:[AUM Score]]),"")</f>
        <v>0</v>
      </c>
      <c r="M123" s="18"/>
      <c r="N123" s="18"/>
      <c r="O123" s="18"/>
      <c r="P123" s="18"/>
      <c r="Q123" s="18"/>
      <c r="R123" s="15">
        <f>SUM(Intake[[#This Row],[Referral Potential]:[Savings Potential]])</f>
        <v>0</v>
      </c>
      <c r="S123" s="15">
        <f>+Intake[[#This Row],[Quantitative Score]]+Intake[[#This Row],[Qualitative Score]]</f>
        <v>0</v>
      </c>
      <c r="T12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3" s="102"/>
      <c r="V123" s="102"/>
      <c r="W123" s="103"/>
      <c r="X123" s="103"/>
      <c r="Y123" s="44" t="str">
        <f>IFERROR(IF(S123=0,"",_xlfn.PERCENTRANK.EXC(Intake[Total Score],S123)),)</f>
        <v/>
      </c>
      <c r="Z123" s="38" t="str">
        <f xml:space="preserve">
(IF(Intake[[#This Row],[Rank]]="","",
IF(Intake[[#This Row],[Rank]]&gt;($Z$6+$Z$5+$Z$4),$Y$3,
IF(Intake[[#This Row],[Rank]]&gt;($Z$6+$Z$5),$Y$4,
IF(Intake[[#This Row],[Rank]]&gt;($Z$6),$Y$5,
IF(Intake[[#This Row],[Rank]]&lt;($Z$6),$Y$6,
))))))</f>
        <v/>
      </c>
      <c r="AA123" s="20"/>
      <c r="AB123" s="20" t="s">
        <v>73</v>
      </c>
      <c r="AC123" s="20"/>
      <c r="AD123" s="106"/>
      <c r="AE123" s="106"/>
      <c r="AF123" s="106"/>
      <c r="AG123" s="106"/>
      <c r="AH123" s="106"/>
      <c r="AI123" s="106"/>
      <c r="AJ123" s="107"/>
      <c r="AK123" s="108"/>
      <c r="AL123" s="107"/>
      <c r="AM123" s="107"/>
      <c r="AN123" s="107"/>
      <c r="AO123" s="107"/>
      <c r="AP123" s="109"/>
      <c r="AQ123" s="107"/>
    </row>
    <row r="124" spans="2:43" ht="14.85" customHeight="1" x14ac:dyDescent="0.3">
      <c r="B124" s="18" t="s">
        <v>189</v>
      </c>
      <c r="C124" s="107" t="s">
        <v>77</v>
      </c>
      <c r="D124" s="97"/>
      <c r="E124" s="97"/>
      <c r="F124" s="98"/>
      <c r="G124" s="97"/>
      <c r="H124" s="97"/>
      <c r="I124" s="101" t="str">
        <f t="shared" si="1"/>
        <v/>
      </c>
      <c r="J124" s="16" t="str">
        <f>IF(G124="","",PERCENTRANK(Intake[T-12 Production],G124)*10)</f>
        <v/>
      </c>
      <c r="K124" s="16" t="str">
        <f>IF(D124="","",PERCENTRANK(Intake[Assets Under Management],D124)*10)</f>
        <v/>
      </c>
      <c r="L124" s="16">
        <f>IFERROR(SUM(Intake[[#This Row],[Revenue Score]:[AUM Score]]),"")</f>
        <v>0</v>
      </c>
      <c r="M124" s="18"/>
      <c r="N124" s="18"/>
      <c r="O124" s="18"/>
      <c r="P124" s="18"/>
      <c r="Q124" s="18"/>
      <c r="R124" s="15">
        <f>SUM(Intake[[#This Row],[Referral Potential]:[Savings Potential]])</f>
        <v>0</v>
      </c>
      <c r="S124" s="15">
        <f>+Intake[[#This Row],[Quantitative Score]]+Intake[[#This Row],[Qualitative Score]]</f>
        <v>0</v>
      </c>
      <c r="T12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4" s="102"/>
      <c r="V124" s="102"/>
      <c r="W124" s="103"/>
      <c r="X124" s="103"/>
      <c r="Y124" s="44" t="str">
        <f>IFERROR(IF(S124=0,"",_xlfn.PERCENTRANK.EXC(Intake[Total Score],S124)),)</f>
        <v/>
      </c>
      <c r="Z124" s="38" t="str">
        <f xml:space="preserve">
(IF(Intake[[#This Row],[Rank]]="","",
IF(Intake[[#This Row],[Rank]]&gt;($Z$6+$Z$5+$Z$4),$Y$3,
IF(Intake[[#This Row],[Rank]]&gt;($Z$6+$Z$5),$Y$4,
IF(Intake[[#This Row],[Rank]]&gt;($Z$6),$Y$5,
IF(Intake[[#This Row],[Rank]]&lt;($Z$6),$Y$6,
))))))</f>
        <v/>
      </c>
      <c r="AA124" s="20"/>
      <c r="AB124" s="20" t="s">
        <v>73</v>
      </c>
      <c r="AC124" s="20"/>
      <c r="AD124" s="106"/>
      <c r="AE124" s="106"/>
      <c r="AF124" s="106"/>
      <c r="AG124" s="106"/>
      <c r="AH124" s="106"/>
      <c r="AI124" s="106"/>
      <c r="AJ124" s="109"/>
      <c r="AK124" s="110"/>
      <c r="AL124" s="107"/>
      <c r="AM124" s="107"/>
      <c r="AN124" s="107"/>
      <c r="AO124" s="107"/>
      <c r="AP124" s="107"/>
      <c r="AQ124" s="107"/>
    </row>
    <row r="125" spans="2:43" ht="14.85" customHeight="1" x14ac:dyDescent="0.3">
      <c r="B125" s="18" t="s">
        <v>190</v>
      </c>
      <c r="C125" s="107" t="s">
        <v>81</v>
      </c>
      <c r="D125" s="97"/>
      <c r="E125" s="97"/>
      <c r="F125" s="98"/>
      <c r="G125" s="97"/>
      <c r="H125" s="98"/>
      <c r="I125" s="101" t="str">
        <f t="shared" si="1"/>
        <v/>
      </c>
      <c r="J125" s="16" t="str">
        <f>IF(G125="","",PERCENTRANK(Intake[T-12 Production],G125)*10)</f>
        <v/>
      </c>
      <c r="K125" s="16" t="str">
        <f>IF(D125="","",PERCENTRANK(Intake[Assets Under Management],D125)*10)</f>
        <v/>
      </c>
      <c r="L125" s="16">
        <f>IFERROR(SUM(Intake[[#This Row],[Revenue Score]:[AUM Score]]),"")</f>
        <v>0</v>
      </c>
      <c r="M125" s="18"/>
      <c r="N125" s="18"/>
      <c r="O125" s="18"/>
      <c r="P125" s="18"/>
      <c r="Q125" s="18"/>
      <c r="R125" s="15">
        <f>SUM(Intake[[#This Row],[Referral Potential]:[Savings Potential]])</f>
        <v>0</v>
      </c>
      <c r="S125" s="15">
        <f>+Intake[[#This Row],[Quantitative Score]]+Intake[[#This Row],[Qualitative Score]]</f>
        <v>0</v>
      </c>
      <c r="T12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5" s="102"/>
      <c r="V125" s="102"/>
      <c r="W125" s="103"/>
      <c r="X125" s="103"/>
      <c r="Y125" s="44" t="str">
        <f>IFERROR(IF(S125=0,"",_xlfn.PERCENTRANK.EXC(Intake[Total Score],S125)),)</f>
        <v/>
      </c>
      <c r="Z125" s="38" t="str">
        <f xml:space="preserve">
(IF(Intake[[#This Row],[Rank]]="","",
IF(Intake[[#This Row],[Rank]]&gt;($Z$6+$Z$5+$Z$4),$Y$3,
IF(Intake[[#This Row],[Rank]]&gt;($Z$6+$Z$5),$Y$4,
IF(Intake[[#This Row],[Rank]]&gt;($Z$6),$Y$5,
IF(Intake[[#This Row],[Rank]]&lt;($Z$6),$Y$6,
))))))</f>
        <v/>
      </c>
      <c r="AA125" s="20"/>
      <c r="AB125" s="20" t="s">
        <v>73</v>
      </c>
      <c r="AC125" s="20"/>
      <c r="AD125" s="106"/>
      <c r="AE125" s="106"/>
      <c r="AF125" s="106"/>
      <c r="AG125" s="106"/>
      <c r="AH125" s="106"/>
      <c r="AI125" s="106"/>
      <c r="AJ125" s="107"/>
      <c r="AK125" s="108"/>
      <c r="AL125" s="107"/>
      <c r="AM125" s="107"/>
      <c r="AN125" s="107"/>
      <c r="AO125" s="107"/>
      <c r="AP125" s="109"/>
      <c r="AQ125" s="107"/>
    </row>
    <row r="126" spans="2:43" ht="14.85" customHeight="1" x14ac:dyDescent="0.3">
      <c r="B126" s="18" t="s">
        <v>191</v>
      </c>
      <c r="C126" s="107" t="s">
        <v>81</v>
      </c>
      <c r="D126" s="97"/>
      <c r="E126" s="97"/>
      <c r="F126" s="98"/>
      <c r="G126" s="97"/>
      <c r="H126" s="98"/>
      <c r="I126" s="101" t="str">
        <f t="shared" si="1"/>
        <v/>
      </c>
      <c r="J126" s="16" t="str">
        <f>IF(G126="","",PERCENTRANK(Intake[T-12 Production],G126)*10)</f>
        <v/>
      </c>
      <c r="K126" s="16" t="str">
        <f>IF(D126="","",PERCENTRANK(Intake[Assets Under Management],D126)*10)</f>
        <v/>
      </c>
      <c r="L126" s="16">
        <f>IFERROR(SUM(Intake[[#This Row],[Revenue Score]:[AUM Score]]),"")</f>
        <v>0</v>
      </c>
      <c r="M126" s="18"/>
      <c r="N126" s="18"/>
      <c r="O126" s="18"/>
      <c r="P126" s="18"/>
      <c r="Q126" s="18"/>
      <c r="R126" s="15">
        <f>SUM(Intake[[#This Row],[Referral Potential]:[Savings Potential]])</f>
        <v>0</v>
      </c>
      <c r="S126" s="15">
        <f>+Intake[[#This Row],[Quantitative Score]]+Intake[[#This Row],[Qualitative Score]]</f>
        <v>0</v>
      </c>
      <c r="T12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6" s="102"/>
      <c r="V126" s="102"/>
      <c r="W126" s="103"/>
      <c r="X126" s="103"/>
      <c r="Y126" s="44" t="str">
        <f>IFERROR(IF(S126=0,"",_xlfn.PERCENTRANK.EXC(Intake[Total Score],S126)),)</f>
        <v/>
      </c>
      <c r="Z126" s="38" t="str">
        <f xml:space="preserve">
(IF(Intake[[#This Row],[Rank]]="","",
IF(Intake[[#This Row],[Rank]]&gt;($Z$6+$Z$5+$Z$4),$Y$3,
IF(Intake[[#This Row],[Rank]]&gt;($Z$6+$Z$5),$Y$4,
IF(Intake[[#This Row],[Rank]]&gt;($Z$6),$Y$5,
IF(Intake[[#This Row],[Rank]]&lt;($Z$6),$Y$6,
))))))</f>
        <v/>
      </c>
      <c r="AA126" s="20"/>
      <c r="AB126" s="20" t="s">
        <v>73</v>
      </c>
      <c r="AC126" s="20"/>
      <c r="AD126" s="106"/>
      <c r="AE126" s="106"/>
      <c r="AF126" s="106"/>
      <c r="AG126" s="106"/>
      <c r="AH126" s="106"/>
      <c r="AI126" s="106"/>
      <c r="AJ126" s="109"/>
      <c r="AK126" s="108"/>
      <c r="AL126" s="107"/>
      <c r="AM126" s="107"/>
      <c r="AN126" s="107"/>
      <c r="AO126" s="107"/>
      <c r="AP126" s="107"/>
      <c r="AQ126" s="107"/>
    </row>
    <row r="127" spans="2:43" ht="14.85" customHeight="1" x14ac:dyDescent="0.3">
      <c r="B127" s="18" t="s">
        <v>192</v>
      </c>
      <c r="C127" s="107" t="s">
        <v>72</v>
      </c>
      <c r="D127" s="97"/>
      <c r="E127" s="97"/>
      <c r="F127" s="98"/>
      <c r="G127" s="97"/>
      <c r="H127" s="98"/>
      <c r="I127" s="101" t="str">
        <f t="shared" si="1"/>
        <v/>
      </c>
      <c r="J127" s="16" t="str">
        <f>IF(G127="","",PERCENTRANK(Intake[T-12 Production],G127)*10)</f>
        <v/>
      </c>
      <c r="K127" s="16" t="str">
        <f>IF(D127="","",PERCENTRANK(Intake[Assets Under Management],D127)*10)</f>
        <v/>
      </c>
      <c r="L127" s="16">
        <f>IFERROR(SUM(Intake[[#This Row],[Revenue Score]:[AUM Score]]),"")</f>
        <v>0</v>
      </c>
      <c r="M127" s="18"/>
      <c r="N127" s="18"/>
      <c r="O127" s="18"/>
      <c r="P127" s="18"/>
      <c r="Q127" s="18"/>
      <c r="R127" s="15">
        <f>SUM(Intake[[#This Row],[Referral Potential]:[Savings Potential]])</f>
        <v>0</v>
      </c>
      <c r="S127" s="15">
        <f>+Intake[[#This Row],[Quantitative Score]]+Intake[[#This Row],[Qualitative Score]]</f>
        <v>0</v>
      </c>
      <c r="T12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7" s="102"/>
      <c r="V127" s="102"/>
      <c r="W127" s="103"/>
      <c r="X127" s="103"/>
      <c r="Y127" s="44" t="str">
        <f>IFERROR(IF(S127=0,"",_xlfn.PERCENTRANK.EXC(Intake[Total Score],S127)),)</f>
        <v/>
      </c>
      <c r="Z127" s="38" t="str">
        <f xml:space="preserve">
(IF(Intake[[#This Row],[Rank]]="","",
IF(Intake[[#This Row],[Rank]]&gt;($Z$6+$Z$5+$Z$4),$Y$3,
IF(Intake[[#This Row],[Rank]]&gt;($Z$6+$Z$5),$Y$4,
IF(Intake[[#This Row],[Rank]]&gt;($Z$6),$Y$5,
IF(Intake[[#This Row],[Rank]]&lt;($Z$6),$Y$6,
))))))</f>
        <v/>
      </c>
      <c r="AA127" s="20"/>
      <c r="AB127" s="20" t="s">
        <v>73</v>
      </c>
      <c r="AC127" s="20"/>
      <c r="AD127" s="106"/>
      <c r="AE127" s="106"/>
      <c r="AF127" s="106"/>
      <c r="AG127" s="106"/>
      <c r="AH127" s="106"/>
      <c r="AI127" s="106"/>
      <c r="AJ127" s="107"/>
      <c r="AK127" s="108"/>
      <c r="AL127" s="107"/>
      <c r="AM127" s="107"/>
      <c r="AN127" s="107"/>
      <c r="AO127" s="107"/>
      <c r="AP127" s="107"/>
      <c r="AQ127" s="107"/>
    </row>
    <row r="128" spans="2:43" ht="14.85" customHeight="1" x14ac:dyDescent="0.3">
      <c r="B128" s="18" t="s">
        <v>193</v>
      </c>
      <c r="C128" s="107" t="s">
        <v>77</v>
      </c>
      <c r="D128" s="97"/>
      <c r="E128" s="97"/>
      <c r="F128" s="98"/>
      <c r="G128" s="97"/>
      <c r="H128" s="97"/>
      <c r="I128" s="101" t="str">
        <f t="shared" si="1"/>
        <v/>
      </c>
      <c r="J128" s="16" t="str">
        <f>IF(G128="","",PERCENTRANK(Intake[T-12 Production],G128)*10)</f>
        <v/>
      </c>
      <c r="K128" s="16" t="str">
        <f>IF(D128="","",PERCENTRANK(Intake[Assets Under Management],D128)*10)</f>
        <v/>
      </c>
      <c r="L128" s="16">
        <f>IFERROR(SUM(Intake[[#This Row],[Revenue Score]:[AUM Score]]),"")</f>
        <v>0</v>
      </c>
      <c r="M128" s="18"/>
      <c r="N128" s="18"/>
      <c r="O128" s="18"/>
      <c r="P128" s="18"/>
      <c r="Q128" s="18"/>
      <c r="R128" s="15">
        <f>SUM(Intake[[#This Row],[Referral Potential]:[Savings Potential]])</f>
        <v>0</v>
      </c>
      <c r="S128" s="15">
        <f>+Intake[[#This Row],[Quantitative Score]]+Intake[[#This Row],[Qualitative Score]]</f>
        <v>0</v>
      </c>
      <c r="T12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8" s="102"/>
      <c r="V128" s="102"/>
      <c r="W128" s="103"/>
      <c r="X128" s="103"/>
      <c r="Y128" s="44" t="str">
        <f>IFERROR(IF(S128=0,"",_xlfn.PERCENTRANK.EXC(Intake[Total Score],S128)),)</f>
        <v/>
      </c>
      <c r="Z128" s="38" t="str">
        <f xml:space="preserve">
(IF(Intake[[#This Row],[Rank]]="","",
IF(Intake[[#This Row],[Rank]]&gt;($Z$6+$Z$5+$Z$4),$Y$3,
IF(Intake[[#This Row],[Rank]]&gt;($Z$6+$Z$5),$Y$4,
IF(Intake[[#This Row],[Rank]]&gt;($Z$6),$Y$5,
IF(Intake[[#This Row],[Rank]]&lt;($Z$6),$Y$6,
))))))</f>
        <v/>
      </c>
      <c r="AA128" s="20"/>
      <c r="AB128" s="20" t="s">
        <v>73</v>
      </c>
      <c r="AC128" s="20"/>
      <c r="AD128" s="106"/>
      <c r="AE128" s="106"/>
      <c r="AF128" s="106"/>
      <c r="AG128" s="106"/>
      <c r="AH128" s="106"/>
      <c r="AI128" s="106"/>
      <c r="AJ128" s="107"/>
      <c r="AK128" s="108"/>
      <c r="AL128" s="107"/>
      <c r="AM128" s="111"/>
      <c r="AN128" s="107"/>
      <c r="AO128" s="107"/>
      <c r="AP128" s="109"/>
      <c r="AQ128" s="107"/>
    </row>
    <row r="129" spans="2:43" ht="14.85" customHeight="1" x14ac:dyDescent="0.3">
      <c r="B129" s="18" t="s">
        <v>194</v>
      </c>
      <c r="C129" s="107" t="s">
        <v>77</v>
      </c>
      <c r="D129" s="97"/>
      <c r="E129" s="97"/>
      <c r="F129" s="98"/>
      <c r="G129" s="97"/>
      <c r="H129" s="97"/>
      <c r="I129" s="101" t="str">
        <f t="shared" si="1"/>
        <v/>
      </c>
      <c r="J129" s="16" t="str">
        <f>IF(G129="","",PERCENTRANK(Intake[T-12 Production],G129)*10)</f>
        <v/>
      </c>
      <c r="K129" s="16" t="str">
        <f>IF(D129="","",PERCENTRANK(Intake[Assets Under Management],D129)*10)</f>
        <v/>
      </c>
      <c r="L129" s="16">
        <f>IFERROR(SUM(Intake[[#This Row],[Revenue Score]:[AUM Score]]),"")</f>
        <v>0</v>
      </c>
      <c r="M129" s="18"/>
      <c r="N129" s="18"/>
      <c r="O129" s="18"/>
      <c r="P129" s="18"/>
      <c r="Q129" s="18"/>
      <c r="R129" s="15">
        <f>SUM(Intake[[#This Row],[Referral Potential]:[Savings Potential]])</f>
        <v>0</v>
      </c>
      <c r="S129" s="15">
        <f>+Intake[[#This Row],[Quantitative Score]]+Intake[[#This Row],[Qualitative Score]]</f>
        <v>0</v>
      </c>
      <c r="T12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29" s="102"/>
      <c r="V129" s="102"/>
      <c r="W129" s="103"/>
      <c r="X129" s="103"/>
      <c r="Y129" s="44" t="str">
        <f>IFERROR(IF(S129=0,"",_xlfn.PERCENTRANK.EXC(Intake[Total Score],S129)),)</f>
        <v/>
      </c>
      <c r="Z129" s="38" t="str">
        <f xml:space="preserve">
(IF(Intake[[#This Row],[Rank]]="","",
IF(Intake[[#This Row],[Rank]]&gt;($Z$6+$Z$5+$Z$4),$Y$3,
IF(Intake[[#This Row],[Rank]]&gt;($Z$6+$Z$5),$Y$4,
IF(Intake[[#This Row],[Rank]]&gt;($Z$6),$Y$5,
IF(Intake[[#This Row],[Rank]]&lt;($Z$6),$Y$6,
))))))</f>
        <v/>
      </c>
      <c r="AA129" s="20"/>
      <c r="AB129" s="20" t="s">
        <v>73</v>
      </c>
      <c r="AC129" s="20"/>
      <c r="AD129" s="106"/>
      <c r="AE129" s="106"/>
      <c r="AF129" s="106"/>
      <c r="AG129" s="106"/>
      <c r="AH129" s="106"/>
      <c r="AI129" s="106"/>
      <c r="AJ129" s="107"/>
      <c r="AK129" s="108"/>
      <c r="AL129" s="107"/>
      <c r="AM129" s="107"/>
      <c r="AN129" s="107"/>
      <c r="AO129" s="107"/>
      <c r="AP129" s="107"/>
      <c r="AQ129" s="107"/>
    </row>
    <row r="130" spans="2:43" ht="14.85" customHeight="1" x14ac:dyDescent="0.3">
      <c r="B130" s="18" t="s">
        <v>195</v>
      </c>
      <c r="C130" s="107" t="s">
        <v>77</v>
      </c>
      <c r="D130" s="97"/>
      <c r="E130" s="97"/>
      <c r="F130" s="98"/>
      <c r="G130" s="97"/>
      <c r="H130" s="97"/>
      <c r="I130" s="101" t="str">
        <f t="shared" si="1"/>
        <v/>
      </c>
      <c r="J130" s="16" t="str">
        <f>IF(G130="","",PERCENTRANK(Intake[T-12 Production],G130)*10)</f>
        <v/>
      </c>
      <c r="K130" s="16" t="str">
        <f>IF(D130="","",PERCENTRANK(Intake[Assets Under Management],D130)*10)</f>
        <v/>
      </c>
      <c r="L130" s="16">
        <f>IFERROR(SUM(Intake[[#This Row],[Revenue Score]:[AUM Score]]),"")</f>
        <v>0</v>
      </c>
      <c r="M130" s="18"/>
      <c r="N130" s="18"/>
      <c r="O130" s="18"/>
      <c r="P130" s="18"/>
      <c r="Q130" s="18"/>
      <c r="R130" s="15">
        <f>SUM(Intake[[#This Row],[Referral Potential]:[Savings Potential]])</f>
        <v>0</v>
      </c>
      <c r="S130" s="15">
        <f>+Intake[[#This Row],[Quantitative Score]]+Intake[[#This Row],[Qualitative Score]]</f>
        <v>0</v>
      </c>
      <c r="T13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0" s="102"/>
      <c r="V130" s="102"/>
      <c r="W130" s="103"/>
      <c r="X130" s="103"/>
      <c r="Y130" s="44" t="str">
        <f>IFERROR(IF(S130=0,"",_xlfn.PERCENTRANK.EXC(Intake[Total Score],S130)),)</f>
        <v/>
      </c>
      <c r="Z130" s="38" t="str">
        <f xml:space="preserve">
(IF(Intake[[#This Row],[Rank]]="","",
IF(Intake[[#This Row],[Rank]]&gt;($Z$6+$Z$5+$Z$4),$Y$3,
IF(Intake[[#This Row],[Rank]]&gt;($Z$6+$Z$5),$Y$4,
IF(Intake[[#This Row],[Rank]]&gt;($Z$6),$Y$5,
IF(Intake[[#This Row],[Rank]]&lt;($Z$6),$Y$6,
))))))</f>
        <v/>
      </c>
      <c r="AA130" s="20"/>
      <c r="AB130" s="20" t="s">
        <v>73</v>
      </c>
      <c r="AC130" s="20"/>
      <c r="AD130" s="106"/>
      <c r="AE130" s="106"/>
      <c r="AF130" s="106"/>
      <c r="AG130" s="106"/>
      <c r="AH130" s="106"/>
      <c r="AI130" s="106"/>
      <c r="AJ130" s="109"/>
      <c r="AK130" s="110"/>
      <c r="AL130" s="109"/>
      <c r="AM130" s="107"/>
      <c r="AN130" s="107"/>
      <c r="AO130" s="107"/>
      <c r="AP130" s="109"/>
      <c r="AQ130" s="109"/>
    </row>
    <row r="131" spans="2:43" ht="14.85" customHeight="1" x14ac:dyDescent="0.3">
      <c r="B131" s="18" t="s">
        <v>196</v>
      </c>
      <c r="C131" s="107" t="s">
        <v>72</v>
      </c>
      <c r="D131" s="97"/>
      <c r="E131" s="97"/>
      <c r="F131" s="98"/>
      <c r="G131" s="97"/>
      <c r="H131" s="98"/>
      <c r="I131" s="101" t="str">
        <f t="shared" si="1"/>
        <v/>
      </c>
      <c r="J131" s="16" t="str">
        <f>IF(G131="","",PERCENTRANK(Intake[T-12 Production],G131)*10)</f>
        <v/>
      </c>
      <c r="K131" s="16" t="str">
        <f>IF(D131="","",PERCENTRANK(Intake[Assets Under Management],D131)*10)</f>
        <v/>
      </c>
      <c r="L131" s="16">
        <f>IFERROR(SUM(Intake[[#This Row],[Revenue Score]:[AUM Score]]),"")</f>
        <v>0</v>
      </c>
      <c r="M131" s="18"/>
      <c r="N131" s="18"/>
      <c r="O131" s="18"/>
      <c r="P131" s="18"/>
      <c r="Q131" s="18"/>
      <c r="R131" s="15">
        <f>SUM(Intake[[#This Row],[Referral Potential]:[Savings Potential]])</f>
        <v>0</v>
      </c>
      <c r="S131" s="15">
        <f>+Intake[[#This Row],[Quantitative Score]]+Intake[[#This Row],[Qualitative Score]]</f>
        <v>0</v>
      </c>
      <c r="T13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1" s="102"/>
      <c r="V131" s="102"/>
      <c r="W131" s="103"/>
      <c r="X131" s="103"/>
      <c r="Y131" s="44" t="str">
        <f>IFERROR(IF(S131=0,"",_xlfn.PERCENTRANK.EXC(Intake[Total Score],S131)),)</f>
        <v/>
      </c>
      <c r="Z131" s="38" t="str">
        <f xml:space="preserve">
(IF(Intake[[#This Row],[Rank]]="","",
IF(Intake[[#This Row],[Rank]]&gt;($Z$6+$Z$5+$Z$4),$Y$3,
IF(Intake[[#This Row],[Rank]]&gt;($Z$6+$Z$5),$Y$4,
IF(Intake[[#This Row],[Rank]]&gt;($Z$6),$Y$5,
IF(Intake[[#This Row],[Rank]]&lt;($Z$6),$Y$6,
))))))</f>
        <v/>
      </c>
      <c r="AA131" s="20"/>
      <c r="AB131" s="20" t="s">
        <v>73</v>
      </c>
      <c r="AC131" s="20"/>
      <c r="AD131" s="106"/>
      <c r="AE131" s="106"/>
      <c r="AF131" s="106"/>
      <c r="AG131" s="106"/>
      <c r="AH131" s="106"/>
      <c r="AI131" s="106"/>
      <c r="AJ131" s="109"/>
      <c r="AK131" s="110"/>
      <c r="AL131" s="107"/>
      <c r="AM131" s="107"/>
      <c r="AN131" s="107"/>
      <c r="AO131" s="107"/>
      <c r="AP131" s="109"/>
      <c r="AQ131" s="109"/>
    </row>
    <row r="132" spans="2:43" ht="14.85" customHeight="1" x14ac:dyDescent="0.3">
      <c r="B132" s="18" t="s">
        <v>197</v>
      </c>
      <c r="C132" s="107" t="s">
        <v>72</v>
      </c>
      <c r="D132" s="97"/>
      <c r="E132" s="97"/>
      <c r="F132" s="98"/>
      <c r="G132" s="97"/>
      <c r="H132" s="98"/>
      <c r="I132" s="101" t="str">
        <f t="shared" si="1"/>
        <v/>
      </c>
      <c r="J132" s="16" t="str">
        <f>IF(G132="","",PERCENTRANK(Intake[T-12 Production],G132)*10)</f>
        <v/>
      </c>
      <c r="K132" s="16" t="str">
        <f>IF(D132="","",PERCENTRANK(Intake[Assets Under Management],D132)*10)</f>
        <v/>
      </c>
      <c r="L132" s="16">
        <f>IFERROR(SUM(Intake[[#This Row],[Revenue Score]:[AUM Score]]),"")</f>
        <v>0</v>
      </c>
      <c r="M132" s="18"/>
      <c r="N132" s="18"/>
      <c r="O132" s="18"/>
      <c r="P132" s="18"/>
      <c r="Q132" s="18"/>
      <c r="R132" s="15">
        <f>SUM(Intake[[#This Row],[Referral Potential]:[Savings Potential]])</f>
        <v>0</v>
      </c>
      <c r="S132" s="15">
        <f>+Intake[[#This Row],[Quantitative Score]]+Intake[[#This Row],[Qualitative Score]]</f>
        <v>0</v>
      </c>
      <c r="T13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2" s="102"/>
      <c r="V132" s="102"/>
      <c r="W132" s="103"/>
      <c r="X132" s="103"/>
      <c r="Y132" s="44" t="str">
        <f>IFERROR(IF(S132=0,"",_xlfn.PERCENTRANK.EXC(Intake[Total Score],S132)),)</f>
        <v/>
      </c>
      <c r="Z132" s="38" t="str">
        <f xml:space="preserve">
(IF(Intake[[#This Row],[Rank]]="","",
IF(Intake[[#This Row],[Rank]]&gt;($Z$6+$Z$5+$Z$4),$Y$3,
IF(Intake[[#This Row],[Rank]]&gt;($Z$6+$Z$5),$Y$4,
IF(Intake[[#This Row],[Rank]]&gt;($Z$6),$Y$5,
IF(Intake[[#This Row],[Rank]]&lt;($Z$6),$Y$6,
))))))</f>
        <v/>
      </c>
      <c r="AA132" s="20"/>
      <c r="AB132" s="20" t="s">
        <v>73</v>
      </c>
      <c r="AC132" s="20"/>
      <c r="AD132" s="106"/>
      <c r="AE132" s="106"/>
      <c r="AF132" s="106"/>
      <c r="AG132" s="106"/>
      <c r="AH132" s="106"/>
      <c r="AI132" s="106"/>
      <c r="AJ132" s="107"/>
      <c r="AK132" s="108"/>
      <c r="AL132" s="107"/>
      <c r="AM132" s="107"/>
      <c r="AN132" s="107"/>
      <c r="AO132" s="107"/>
      <c r="AP132" s="107"/>
      <c r="AQ132" s="107"/>
    </row>
    <row r="133" spans="2:43" ht="14.85" customHeight="1" x14ac:dyDescent="0.3">
      <c r="B133" s="18" t="s">
        <v>198</v>
      </c>
      <c r="C133" s="107" t="s">
        <v>77</v>
      </c>
      <c r="D133" s="97"/>
      <c r="E133" s="97"/>
      <c r="F133" s="98"/>
      <c r="G133" s="97"/>
      <c r="H133" s="97"/>
      <c r="I133" s="101" t="str">
        <f t="shared" si="1"/>
        <v/>
      </c>
      <c r="J133" s="16" t="str">
        <f>IF(G133="","",PERCENTRANK(Intake[T-12 Production],G133)*10)</f>
        <v/>
      </c>
      <c r="K133" s="16" t="str">
        <f>IF(D133="","",PERCENTRANK(Intake[Assets Under Management],D133)*10)</f>
        <v/>
      </c>
      <c r="L133" s="16">
        <f>IFERROR(SUM(Intake[[#This Row],[Revenue Score]:[AUM Score]]),"")</f>
        <v>0</v>
      </c>
      <c r="M133" s="18"/>
      <c r="N133" s="18"/>
      <c r="O133" s="18"/>
      <c r="P133" s="18"/>
      <c r="Q133" s="18"/>
      <c r="R133" s="15">
        <f>SUM(Intake[[#This Row],[Referral Potential]:[Savings Potential]])</f>
        <v>0</v>
      </c>
      <c r="S133" s="15">
        <f>+Intake[[#This Row],[Quantitative Score]]+Intake[[#This Row],[Qualitative Score]]</f>
        <v>0</v>
      </c>
      <c r="T13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3" s="102"/>
      <c r="V133" s="102"/>
      <c r="W133" s="103"/>
      <c r="X133" s="103"/>
      <c r="Y133" s="44" t="str">
        <f>IFERROR(IF(S133=0,"",_xlfn.PERCENTRANK.EXC(Intake[Total Score],S133)),)</f>
        <v/>
      </c>
      <c r="Z133" s="38" t="str">
        <f xml:space="preserve">
(IF(Intake[[#This Row],[Rank]]="","",
IF(Intake[[#This Row],[Rank]]&gt;($Z$6+$Z$5+$Z$4),$Y$3,
IF(Intake[[#This Row],[Rank]]&gt;($Z$6+$Z$5),$Y$4,
IF(Intake[[#This Row],[Rank]]&gt;($Z$6),$Y$5,
IF(Intake[[#This Row],[Rank]]&lt;($Z$6),$Y$6,
))))))</f>
        <v/>
      </c>
      <c r="AA133" s="20"/>
      <c r="AB133" s="20" t="s">
        <v>73</v>
      </c>
      <c r="AC133" s="20"/>
      <c r="AD133" s="106"/>
      <c r="AE133" s="106"/>
      <c r="AF133" s="106"/>
      <c r="AG133" s="106"/>
      <c r="AH133" s="106"/>
      <c r="AI133" s="106"/>
      <c r="AJ133" s="109"/>
      <c r="AK133" s="110"/>
      <c r="AL133" s="109"/>
      <c r="AM133" s="107"/>
      <c r="AN133" s="109"/>
      <c r="AO133" s="107"/>
      <c r="AP133" s="109"/>
      <c r="AQ133" s="109"/>
    </row>
    <row r="134" spans="2:43" ht="14.85" customHeight="1" x14ac:dyDescent="0.3">
      <c r="B134" s="18" t="s">
        <v>199</v>
      </c>
      <c r="C134" s="107" t="s">
        <v>72</v>
      </c>
      <c r="D134" s="97"/>
      <c r="E134" s="97"/>
      <c r="F134" s="98"/>
      <c r="G134" s="97"/>
      <c r="H134" s="98"/>
      <c r="I134" s="101" t="str">
        <f t="shared" si="1"/>
        <v/>
      </c>
      <c r="J134" s="16" t="str">
        <f>IF(G134="","",PERCENTRANK(Intake[T-12 Production],G134)*10)</f>
        <v/>
      </c>
      <c r="K134" s="16" t="str">
        <f>IF(D134="","",PERCENTRANK(Intake[Assets Under Management],D134)*10)</f>
        <v/>
      </c>
      <c r="L134" s="16">
        <f>IFERROR(SUM(Intake[[#This Row],[Revenue Score]:[AUM Score]]),"")</f>
        <v>0</v>
      </c>
      <c r="M134" s="18"/>
      <c r="N134" s="18"/>
      <c r="O134" s="18"/>
      <c r="P134" s="18"/>
      <c r="Q134" s="18"/>
      <c r="R134" s="15">
        <f>SUM(Intake[[#This Row],[Referral Potential]:[Savings Potential]])</f>
        <v>0</v>
      </c>
      <c r="S134" s="15">
        <f>+Intake[[#This Row],[Quantitative Score]]+Intake[[#This Row],[Qualitative Score]]</f>
        <v>0</v>
      </c>
      <c r="T13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4" s="102"/>
      <c r="V134" s="102"/>
      <c r="W134" s="103"/>
      <c r="X134" s="103"/>
      <c r="Y134" s="44" t="str">
        <f>IFERROR(IF(S134=0,"",_xlfn.PERCENTRANK.EXC(Intake[Total Score],S134)),)</f>
        <v/>
      </c>
      <c r="Z134" s="38" t="str">
        <f xml:space="preserve">
(IF(Intake[[#This Row],[Rank]]="","",
IF(Intake[[#This Row],[Rank]]&gt;($Z$6+$Z$5+$Z$4),$Y$3,
IF(Intake[[#This Row],[Rank]]&gt;($Z$6+$Z$5),$Y$4,
IF(Intake[[#This Row],[Rank]]&gt;($Z$6),$Y$5,
IF(Intake[[#This Row],[Rank]]&lt;($Z$6),$Y$6,
))))))</f>
        <v/>
      </c>
      <c r="AA134" s="20"/>
      <c r="AB134" s="20" t="s">
        <v>73</v>
      </c>
      <c r="AC134" s="20"/>
      <c r="AD134" s="106"/>
      <c r="AE134" s="106"/>
      <c r="AF134" s="106"/>
      <c r="AG134" s="106"/>
      <c r="AH134" s="106"/>
      <c r="AI134" s="106"/>
      <c r="AJ134" s="109"/>
      <c r="AK134" s="110"/>
      <c r="AL134" s="109"/>
      <c r="AM134" s="109"/>
      <c r="AN134" s="109"/>
      <c r="AO134" s="107"/>
      <c r="AP134" s="109"/>
      <c r="AQ134" s="109"/>
    </row>
    <row r="135" spans="2:43" ht="14.85" customHeight="1" x14ac:dyDescent="0.3">
      <c r="B135" s="18" t="s">
        <v>200</v>
      </c>
      <c r="C135" s="107" t="s">
        <v>77</v>
      </c>
      <c r="D135" s="97"/>
      <c r="E135" s="97"/>
      <c r="F135" s="98"/>
      <c r="G135" s="97"/>
      <c r="H135" s="97"/>
      <c r="I135" s="101" t="str">
        <f t="shared" si="1"/>
        <v/>
      </c>
      <c r="J135" s="16" t="str">
        <f>IF(G135="","",PERCENTRANK(Intake[T-12 Production],G135)*10)</f>
        <v/>
      </c>
      <c r="K135" s="16" t="str">
        <f>IF(D135="","",PERCENTRANK(Intake[Assets Under Management],D135)*10)</f>
        <v/>
      </c>
      <c r="L135" s="16">
        <f>IFERROR(SUM(Intake[[#This Row],[Revenue Score]:[AUM Score]]),"")</f>
        <v>0</v>
      </c>
      <c r="M135" s="18"/>
      <c r="N135" s="18"/>
      <c r="O135" s="18"/>
      <c r="P135" s="18"/>
      <c r="Q135" s="18"/>
      <c r="R135" s="15">
        <f>SUM(Intake[[#This Row],[Referral Potential]:[Savings Potential]])</f>
        <v>0</v>
      </c>
      <c r="S135" s="15">
        <f>+Intake[[#This Row],[Quantitative Score]]+Intake[[#This Row],[Qualitative Score]]</f>
        <v>0</v>
      </c>
      <c r="T13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5" s="102"/>
      <c r="V135" s="102"/>
      <c r="W135" s="103"/>
      <c r="X135" s="103"/>
      <c r="Y135" s="44" t="str">
        <f>IFERROR(IF(S135=0,"",_xlfn.PERCENTRANK.EXC(Intake[Total Score],S135)),)</f>
        <v/>
      </c>
      <c r="Z135" s="38" t="str">
        <f xml:space="preserve">
(IF(Intake[[#This Row],[Rank]]="","",
IF(Intake[[#This Row],[Rank]]&gt;($Z$6+$Z$5+$Z$4),$Y$3,
IF(Intake[[#This Row],[Rank]]&gt;($Z$6+$Z$5),$Y$4,
IF(Intake[[#This Row],[Rank]]&gt;($Z$6),$Y$5,
IF(Intake[[#This Row],[Rank]]&lt;($Z$6),$Y$6,
))))))</f>
        <v/>
      </c>
      <c r="AA135" s="20"/>
      <c r="AB135" s="20" t="s">
        <v>73</v>
      </c>
      <c r="AC135" s="20"/>
      <c r="AD135" s="106"/>
      <c r="AE135" s="106"/>
      <c r="AF135" s="106"/>
      <c r="AG135" s="106"/>
      <c r="AH135" s="106"/>
      <c r="AI135" s="106"/>
      <c r="AJ135" s="109"/>
      <c r="AK135" s="110"/>
      <c r="AL135" s="107"/>
      <c r="AM135" s="107"/>
      <c r="AN135" s="107"/>
      <c r="AO135" s="107"/>
      <c r="AP135" s="107"/>
      <c r="AQ135" s="107"/>
    </row>
    <row r="136" spans="2:43" ht="14.85" customHeight="1" x14ac:dyDescent="0.3">
      <c r="B136" s="18" t="s">
        <v>201</v>
      </c>
      <c r="C136" s="107" t="s">
        <v>81</v>
      </c>
      <c r="D136" s="97"/>
      <c r="E136" s="97"/>
      <c r="F136" s="98"/>
      <c r="G136" s="97"/>
      <c r="H136" s="98"/>
      <c r="I136" s="101" t="str">
        <f t="shared" si="1"/>
        <v/>
      </c>
      <c r="J136" s="16" t="str">
        <f>IF(G136="","",PERCENTRANK(Intake[T-12 Production],G136)*10)</f>
        <v/>
      </c>
      <c r="K136" s="16" t="str">
        <f>IF(D136="","",PERCENTRANK(Intake[Assets Under Management],D136)*10)</f>
        <v/>
      </c>
      <c r="L136" s="16">
        <f>IFERROR(SUM(Intake[[#This Row],[Revenue Score]:[AUM Score]]),"")</f>
        <v>0</v>
      </c>
      <c r="M136" s="18"/>
      <c r="N136" s="18"/>
      <c r="O136" s="18"/>
      <c r="P136" s="18"/>
      <c r="Q136" s="18"/>
      <c r="R136" s="15">
        <f>SUM(Intake[[#This Row],[Referral Potential]:[Savings Potential]])</f>
        <v>0</v>
      </c>
      <c r="S136" s="15">
        <f>+Intake[[#This Row],[Quantitative Score]]+Intake[[#This Row],[Qualitative Score]]</f>
        <v>0</v>
      </c>
      <c r="T13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6" s="102"/>
      <c r="V136" s="102"/>
      <c r="W136" s="103"/>
      <c r="X136" s="103"/>
      <c r="Y136" s="44" t="str">
        <f>IFERROR(IF(S136=0,"",_xlfn.PERCENTRANK.EXC(Intake[Total Score],S136)),)</f>
        <v/>
      </c>
      <c r="Z136" s="38" t="str">
        <f xml:space="preserve">
(IF(Intake[[#This Row],[Rank]]="","",
IF(Intake[[#This Row],[Rank]]&gt;($Z$6+$Z$5+$Z$4),$Y$3,
IF(Intake[[#This Row],[Rank]]&gt;($Z$6+$Z$5),$Y$4,
IF(Intake[[#This Row],[Rank]]&gt;($Z$6),$Y$5,
IF(Intake[[#This Row],[Rank]]&lt;($Z$6),$Y$6,
))))))</f>
        <v/>
      </c>
      <c r="AA136" s="20"/>
      <c r="AB136" s="20" t="s">
        <v>73</v>
      </c>
      <c r="AC136" s="20"/>
      <c r="AD136" s="106"/>
      <c r="AE136" s="106"/>
      <c r="AF136" s="106"/>
      <c r="AG136" s="106"/>
      <c r="AH136" s="106"/>
      <c r="AI136" s="106"/>
      <c r="AJ136" s="107"/>
      <c r="AK136" s="108"/>
      <c r="AL136" s="107"/>
      <c r="AM136" s="107"/>
      <c r="AN136" s="107"/>
      <c r="AO136" s="107"/>
      <c r="AP136" s="109"/>
      <c r="AQ136" s="107"/>
    </row>
    <row r="137" spans="2:43" ht="14.85" customHeight="1" x14ac:dyDescent="0.3">
      <c r="B137" s="18" t="s">
        <v>202</v>
      </c>
      <c r="C137" s="107" t="s">
        <v>77</v>
      </c>
      <c r="D137" s="97"/>
      <c r="E137" s="97"/>
      <c r="F137" s="98"/>
      <c r="G137" s="97"/>
      <c r="H137" s="97"/>
      <c r="I137" s="101" t="str">
        <f t="shared" si="1"/>
        <v/>
      </c>
      <c r="J137" s="16" t="str">
        <f>IF(G137="","",PERCENTRANK(Intake[T-12 Production],G137)*10)</f>
        <v/>
      </c>
      <c r="K137" s="16" t="str">
        <f>IF(D137="","",PERCENTRANK(Intake[Assets Under Management],D137)*10)</f>
        <v/>
      </c>
      <c r="L137" s="16">
        <f>IFERROR(SUM(Intake[[#This Row],[Revenue Score]:[AUM Score]]),"")</f>
        <v>0</v>
      </c>
      <c r="M137" s="18"/>
      <c r="N137" s="18"/>
      <c r="O137" s="18"/>
      <c r="P137" s="18"/>
      <c r="Q137" s="18"/>
      <c r="R137" s="15">
        <f>SUM(Intake[[#This Row],[Referral Potential]:[Savings Potential]])</f>
        <v>0</v>
      </c>
      <c r="S137" s="15">
        <f>+Intake[[#This Row],[Quantitative Score]]+Intake[[#This Row],[Qualitative Score]]</f>
        <v>0</v>
      </c>
      <c r="T13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7" s="102"/>
      <c r="V137" s="102"/>
      <c r="W137" s="103"/>
      <c r="X137" s="103"/>
      <c r="Y137" s="44" t="str">
        <f>IFERROR(IF(S137=0,"",_xlfn.PERCENTRANK.EXC(Intake[Total Score],S137)),)</f>
        <v/>
      </c>
      <c r="Z137" s="38" t="str">
        <f xml:space="preserve">
(IF(Intake[[#This Row],[Rank]]="","",
IF(Intake[[#This Row],[Rank]]&gt;($Z$6+$Z$5+$Z$4),$Y$3,
IF(Intake[[#This Row],[Rank]]&gt;($Z$6+$Z$5),$Y$4,
IF(Intake[[#This Row],[Rank]]&gt;($Z$6),$Y$5,
IF(Intake[[#This Row],[Rank]]&lt;($Z$6),$Y$6,
))))))</f>
        <v/>
      </c>
      <c r="AA137" s="20"/>
      <c r="AB137" s="20" t="s">
        <v>73</v>
      </c>
      <c r="AC137" s="20"/>
      <c r="AD137" s="106"/>
      <c r="AE137" s="106"/>
      <c r="AF137" s="106"/>
      <c r="AG137" s="106"/>
      <c r="AH137" s="106"/>
      <c r="AI137" s="106"/>
      <c r="AJ137" s="107"/>
      <c r="AK137" s="108"/>
      <c r="AL137" s="107"/>
      <c r="AM137" s="107"/>
      <c r="AN137" s="107"/>
      <c r="AO137" s="107"/>
      <c r="AP137" s="109"/>
      <c r="AQ137" s="107"/>
    </row>
    <row r="138" spans="2:43" ht="14.85" customHeight="1" x14ac:dyDescent="0.3">
      <c r="B138" s="18" t="s">
        <v>203</v>
      </c>
      <c r="C138" s="107" t="s">
        <v>81</v>
      </c>
      <c r="D138" s="97"/>
      <c r="E138" s="97"/>
      <c r="F138" s="98"/>
      <c r="G138" s="97"/>
      <c r="H138" s="98"/>
      <c r="I138" s="101" t="str">
        <f t="shared" si="1"/>
        <v/>
      </c>
      <c r="J138" s="16" t="str">
        <f>IF(G138="","",PERCENTRANK(Intake[T-12 Production],G138)*10)</f>
        <v/>
      </c>
      <c r="K138" s="16" t="str">
        <f>IF(D138="","",PERCENTRANK(Intake[Assets Under Management],D138)*10)</f>
        <v/>
      </c>
      <c r="L138" s="16">
        <f>IFERROR(SUM(Intake[[#This Row],[Revenue Score]:[AUM Score]]),"")</f>
        <v>0</v>
      </c>
      <c r="M138" s="18"/>
      <c r="N138" s="18"/>
      <c r="O138" s="18"/>
      <c r="P138" s="18"/>
      <c r="Q138" s="18"/>
      <c r="R138" s="15">
        <f>SUM(Intake[[#This Row],[Referral Potential]:[Savings Potential]])</f>
        <v>0</v>
      </c>
      <c r="S138" s="15">
        <f>+Intake[[#This Row],[Quantitative Score]]+Intake[[#This Row],[Qualitative Score]]</f>
        <v>0</v>
      </c>
      <c r="T13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8" s="102"/>
      <c r="V138" s="102"/>
      <c r="W138" s="103"/>
      <c r="X138" s="103"/>
      <c r="Y138" s="44" t="str">
        <f>IFERROR(IF(S138=0,"",_xlfn.PERCENTRANK.EXC(Intake[Total Score],S138)),)</f>
        <v/>
      </c>
      <c r="Z138" s="38" t="str">
        <f xml:space="preserve">
(IF(Intake[[#This Row],[Rank]]="","",
IF(Intake[[#This Row],[Rank]]&gt;($Z$6+$Z$5+$Z$4),$Y$3,
IF(Intake[[#This Row],[Rank]]&gt;($Z$6+$Z$5),$Y$4,
IF(Intake[[#This Row],[Rank]]&gt;($Z$6),$Y$5,
IF(Intake[[#This Row],[Rank]]&lt;($Z$6),$Y$6,
))))))</f>
        <v/>
      </c>
      <c r="AA138" s="20"/>
      <c r="AB138" s="20" t="s">
        <v>73</v>
      </c>
      <c r="AC138" s="20"/>
      <c r="AD138" s="106"/>
      <c r="AE138" s="106"/>
      <c r="AF138" s="106"/>
      <c r="AG138" s="106"/>
      <c r="AH138" s="106"/>
      <c r="AI138" s="106"/>
      <c r="AJ138" s="107"/>
      <c r="AK138" s="108"/>
      <c r="AL138" s="107"/>
      <c r="AM138" s="107"/>
      <c r="AN138" s="107"/>
      <c r="AO138" s="107"/>
      <c r="AP138" s="107"/>
      <c r="AQ138" s="107"/>
    </row>
    <row r="139" spans="2:43" ht="14.85" customHeight="1" x14ac:dyDescent="0.3">
      <c r="B139" s="18" t="s">
        <v>204</v>
      </c>
      <c r="C139" s="107" t="s">
        <v>72</v>
      </c>
      <c r="D139" s="97"/>
      <c r="E139" s="97"/>
      <c r="F139" s="98"/>
      <c r="G139" s="97"/>
      <c r="H139" s="98"/>
      <c r="I139" s="101" t="str">
        <f t="shared" si="1"/>
        <v/>
      </c>
      <c r="J139" s="16" t="str">
        <f>IF(G139="","",PERCENTRANK(Intake[T-12 Production],G139)*10)</f>
        <v/>
      </c>
      <c r="K139" s="16" t="str">
        <f>IF(D139="","",PERCENTRANK(Intake[Assets Under Management],D139)*10)</f>
        <v/>
      </c>
      <c r="L139" s="16">
        <f>IFERROR(SUM(Intake[[#This Row],[Revenue Score]:[AUM Score]]),"")</f>
        <v>0</v>
      </c>
      <c r="M139" s="18"/>
      <c r="N139" s="18"/>
      <c r="O139" s="18"/>
      <c r="P139" s="18"/>
      <c r="Q139" s="18"/>
      <c r="R139" s="15">
        <f>SUM(Intake[[#This Row],[Referral Potential]:[Savings Potential]])</f>
        <v>0</v>
      </c>
      <c r="S139" s="15">
        <f>+Intake[[#This Row],[Quantitative Score]]+Intake[[#This Row],[Qualitative Score]]</f>
        <v>0</v>
      </c>
      <c r="T13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39" s="102"/>
      <c r="V139" s="102"/>
      <c r="W139" s="103"/>
      <c r="X139" s="103"/>
      <c r="Y139" s="44" t="str">
        <f>IFERROR(IF(S139=0,"",_xlfn.PERCENTRANK.EXC(Intake[Total Score],S139)),)</f>
        <v/>
      </c>
      <c r="Z139" s="38" t="str">
        <f xml:space="preserve">
(IF(Intake[[#This Row],[Rank]]="","",
IF(Intake[[#This Row],[Rank]]&gt;($Z$6+$Z$5+$Z$4),$Y$3,
IF(Intake[[#This Row],[Rank]]&gt;($Z$6+$Z$5),$Y$4,
IF(Intake[[#This Row],[Rank]]&gt;($Z$6),$Y$5,
IF(Intake[[#This Row],[Rank]]&lt;($Z$6),$Y$6,
))))))</f>
        <v/>
      </c>
      <c r="AA139" s="20"/>
      <c r="AB139" s="20" t="s">
        <v>73</v>
      </c>
      <c r="AC139" s="20"/>
      <c r="AD139" s="106"/>
      <c r="AE139" s="106"/>
      <c r="AF139" s="106"/>
      <c r="AG139" s="106"/>
      <c r="AH139" s="106"/>
      <c r="AI139" s="106"/>
      <c r="AJ139" s="109"/>
      <c r="AK139" s="110"/>
      <c r="AL139" s="109"/>
      <c r="AM139" s="109"/>
      <c r="AN139" s="109"/>
      <c r="AO139" s="107"/>
      <c r="AP139" s="109"/>
      <c r="AQ139" s="109"/>
    </row>
    <row r="140" spans="2:43" ht="14.85" customHeight="1" x14ac:dyDescent="0.3">
      <c r="B140" s="18" t="s">
        <v>205</v>
      </c>
      <c r="C140" s="107" t="s">
        <v>72</v>
      </c>
      <c r="D140" s="97"/>
      <c r="E140" s="97"/>
      <c r="F140" s="98"/>
      <c r="G140" s="97"/>
      <c r="H140" s="98"/>
      <c r="I140" s="101" t="str">
        <f t="shared" si="1"/>
        <v/>
      </c>
      <c r="J140" s="16" t="str">
        <f>IF(G140="","",PERCENTRANK(Intake[T-12 Production],G140)*10)</f>
        <v/>
      </c>
      <c r="K140" s="16" t="str">
        <f>IF(D140="","",PERCENTRANK(Intake[Assets Under Management],D140)*10)</f>
        <v/>
      </c>
      <c r="L140" s="16">
        <f>IFERROR(SUM(Intake[[#This Row],[Revenue Score]:[AUM Score]]),"")</f>
        <v>0</v>
      </c>
      <c r="M140" s="18"/>
      <c r="N140" s="18"/>
      <c r="O140" s="18"/>
      <c r="P140" s="18"/>
      <c r="Q140" s="18"/>
      <c r="R140" s="15">
        <f>SUM(Intake[[#This Row],[Referral Potential]:[Savings Potential]])</f>
        <v>0</v>
      </c>
      <c r="S140" s="15">
        <f>+Intake[[#This Row],[Quantitative Score]]+Intake[[#This Row],[Qualitative Score]]</f>
        <v>0</v>
      </c>
      <c r="T14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0" s="102"/>
      <c r="V140" s="102"/>
      <c r="W140" s="103"/>
      <c r="X140" s="103"/>
      <c r="Y140" s="44" t="str">
        <f>IFERROR(IF(S140=0,"",_xlfn.PERCENTRANK.EXC(Intake[Total Score],S140)),)</f>
        <v/>
      </c>
      <c r="Z140" s="38" t="str">
        <f xml:space="preserve">
(IF(Intake[[#This Row],[Rank]]="","",
IF(Intake[[#This Row],[Rank]]&gt;($Z$6+$Z$5+$Z$4),$Y$3,
IF(Intake[[#This Row],[Rank]]&gt;($Z$6+$Z$5),$Y$4,
IF(Intake[[#This Row],[Rank]]&gt;($Z$6),$Y$5,
IF(Intake[[#This Row],[Rank]]&lt;($Z$6),$Y$6,
))))))</f>
        <v/>
      </c>
      <c r="AA140" s="20"/>
      <c r="AB140" s="20" t="s">
        <v>73</v>
      </c>
      <c r="AC140" s="20"/>
      <c r="AD140" s="106"/>
      <c r="AE140" s="106"/>
      <c r="AF140" s="106"/>
      <c r="AG140" s="106"/>
      <c r="AH140" s="106"/>
      <c r="AI140" s="106"/>
      <c r="AJ140" s="107"/>
      <c r="AK140" s="108"/>
      <c r="AL140" s="107"/>
      <c r="AM140" s="107"/>
      <c r="AN140" s="107"/>
      <c r="AO140" s="107"/>
      <c r="AP140" s="107"/>
      <c r="AQ140" s="107"/>
    </row>
    <row r="141" spans="2:43" ht="14.85" customHeight="1" x14ac:dyDescent="0.3">
      <c r="B141" s="18" t="s">
        <v>206</v>
      </c>
      <c r="C141" s="107" t="s">
        <v>72</v>
      </c>
      <c r="D141" s="97"/>
      <c r="E141" s="97"/>
      <c r="F141" s="98"/>
      <c r="G141" s="97"/>
      <c r="H141" s="98"/>
      <c r="I141" s="101" t="str">
        <f t="shared" si="1"/>
        <v/>
      </c>
      <c r="J141" s="16" t="str">
        <f>IF(G141="","",PERCENTRANK(Intake[T-12 Production],G141)*10)</f>
        <v/>
      </c>
      <c r="K141" s="16" t="str">
        <f>IF(D141="","",PERCENTRANK(Intake[Assets Under Management],D141)*10)</f>
        <v/>
      </c>
      <c r="L141" s="16">
        <f>IFERROR(SUM(Intake[[#This Row],[Revenue Score]:[AUM Score]]),"")</f>
        <v>0</v>
      </c>
      <c r="M141" s="18"/>
      <c r="N141" s="18"/>
      <c r="O141" s="18"/>
      <c r="P141" s="18"/>
      <c r="Q141" s="18"/>
      <c r="R141" s="15">
        <f>SUM(Intake[[#This Row],[Referral Potential]:[Savings Potential]])</f>
        <v>0</v>
      </c>
      <c r="S141" s="15">
        <f>+Intake[[#This Row],[Quantitative Score]]+Intake[[#This Row],[Qualitative Score]]</f>
        <v>0</v>
      </c>
      <c r="T14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1" s="102"/>
      <c r="V141" s="102"/>
      <c r="W141" s="103"/>
      <c r="X141" s="103"/>
      <c r="Y141" s="44" t="str">
        <f>IFERROR(IF(S141=0,"",_xlfn.PERCENTRANK.EXC(Intake[Total Score],S141)),)</f>
        <v/>
      </c>
      <c r="Z141" s="38" t="str">
        <f xml:space="preserve">
(IF(Intake[[#This Row],[Rank]]="","",
IF(Intake[[#This Row],[Rank]]&gt;($Z$6+$Z$5+$Z$4),$Y$3,
IF(Intake[[#This Row],[Rank]]&gt;($Z$6+$Z$5),$Y$4,
IF(Intake[[#This Row],[Rank]]&gt;($Z$6),$Y$5,
IF(Intake[[#This Row],[Rank]]&lt;($Z$6),$Y$6,
))))))</f>
        <v/>
      </c>
      <c r="AA141" s="20"/>
      <c r="AB141" s="20" t="s">
        <v>73</v>
      </c>
      <c r="AC141" s="20"/>
      <c r="AD141" s="106"/>
      <c r="AE141" s="106"/>
      <c r="AF141" s="106"/>
      <c r="AG141" s="106"/>
      <c r="AH141" s="106"/>
      <c r="AI141" s="106"/>
      <c r="AJ141" s="107"/>
      <c r="AK141" s="108"/>
      <c r="AL141" s="107"/>
      <c r="AM141" s="107"/>
      <c r="AN141" s="107"/>
      <c r="AO141" s="107"/>
      <c r="AP141" s="109"/>
      <c r="AQ141" s="107"/>
    </row>
    <row r="142" spans="2:43" ht="14.85" customHeight="1" x14ac:dyDescent="0.3">
      <c r="B142" s="18" t="s">
        <v>207</v>
      </c>
      <c r="C142" s="107" t="s">
        <v>77</v>
      </c>
      <c r="D142" s="97"/>
      <c r="E142" s="97"/>
      <c r="F142" s="98"/>
      <c r="G142" s="97"/>
      <c r="H142" s="97"/>
      <c r="I142" s="101" t="str">
        <f t="shared" ref="I142:I205" si="2">IFERROR(IF(AND(G142="",D142=""),"",G142/D142),0)</f>
        <v/>
      </c>
      <c r="J142" s="16" t="str">
        <f>IF(G142="","",PERCENTRANK(Intake[T-12 Production],G142)*10)</f>
        <v/>
      </c>
      <c r="K142" s="16" t="str">
        <f>IF(D142="","",PERCENTRANK(Intake[Assets Under Management],D142)*10)</f>
        <v/>
      </c>
      <c r="L142" s="16">
        <f>IFERROR(SUM(Intake[[#This Row],[Revenue Score]:[AUM Score]]),"")</f>
        <v>0</v>
      </c>
      <c r="M142" s="18"/>
      <c r="N142" s="18"/>
      <c r="O142" s="18"/>
      <c r="P142" s="18"/>
      <c r="Q142" s="18"/>
      <c r="R142" s="15">
        <f>SUM(Intake[[#This Row],[Referral Potential]:[Savings Potential]])</f>
        <v>0</v>
      </c>
      <c r="S142" s="15">
        <f>+Intake[[#This Row],[Quantitative Score]]+Intake[[#This Row],[Qualitative Score]]</f>
        <v>0</v>
      </c>
      <c r="T14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2" s="102"/>
      <c r="V142" s="102"/>
      <c r="W142" s="103"/>
      <c r="X142" s="103"/>
      <c r="Y142" s="44" t="str">
        <f>IFERROR(IF(S142=0,"",_xlfn.PERCENTRANK.EXC(Intake[Total Score],S142)),)</f>
        <v/>
      </c>
      <c r="Z142" s="38" t="str">
        <f xml:space="preserve">
(IF(Intake[[#This Row],[Rank]]="","",
IF(Intake[[#This Row],[Rank]]&gt;($Z$6+$Z$5+$Z$4),$Y$3,
IF(Intake[[#This Row],[Rank]]&gt;($Z$6+$Z$5),$Y$4,
IF(Intake[[#This Row],[Rank]]&gt;($Z$6),$Y$5,
IF(Intake[[#This Row],[Rank]]&lt;($Z$6),$Y$6,
))))))</f>
        <v/>
      </c>
      <c r="AA142" s="20"/>
      <c r="AB142" s="20" t="s">
        <v>73</v>
      </c>
      <c r="AC142" s="20"/>
      <c r="AD142" s="106"/>
      <c r="AE142" s="106"/>
      <c r="AF142" s="106"/>
      <c r="AG142" s="106"/>
      <c r="AH142" s="106"/>
      <c r="AI142" s="106"/>
      <c r="AJ142" s="109"/>
      <c r="AK142" s="110"/>
      <c r="AL142" s="107"/>
      <c r="AM142" s="107"/>
      <c r="AN142" s="107"/>
      <c r="AO142" s="107"/>
      <c r="AP142" s="107"/>
      <c r="AQ142" s="107"/>
    </row>
    <row r="143" spans="2:43" ht="14.85" customHeight="1" x14ac:dyDescent="0.3">
      <c r="B143" s="18" t="s">
        <v>208</v>
      </c>
      <c r="C143" s="107" t="s">
        <v>77</v>
      </c>
      <c r="D143" s="97"/>
      <c r="E143" s="97"/>
      <c r="F143" s="98"/>
      <c r="G143" s="97"/>
      <c r="H143" s="97"/>
      <c r="I143" s="101" t="str">
        <f t="shared" si="2"/>
        <v/>
      </c>
      <c r="J143" s="16" t="str">
        <f>IF(G143="","",PERCENTRANK(Intake[T-12 Production],G143)*10)</f>
        <v/>
      </c>
      <c r="K143" s="16" t="str">
        <f>IF(D143="","",PERCENTRANK(Intake[Assets Under Management],D143)*10)</f>
        <v/>
      </c>
      <c r="L143" s="16">
        <f>IFERROR(SUM(Intake[[#This Row],[Revenue Score]:[AUM Score]]),"")</f>
        <v>0</v>
      </c>
      <c r="M143" s="18"/>
      <c r="N143" s="18"/>
      <c r="O143" s="18"/>
      <c r="P143" s="18"/>
      <c r="Q143" s="18"/>
      <c r="R143" s="15">
        <f>SUM(Intake[[#This Row],[Referral Potential]:[Savings Potential]])</f>
        <v>0</v>
      </c>
      <c r="S143" s="15">
        <f>+Intake[[#This Row],[Quantitative Score]]+Intake[[#This Row],[Qualitative Score]]</f>
        <v>0</v>
      </c>
      <c r="T14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3" s="102"/>
      <c r="V143" s="102"/>
      <c r="W143" s="103"/>
      <c r="X143" s="103"/>
      <c r="Y143" s="44" t="str">
        <f>IFERROR(IF(S143=0,"",_xlfn.PERCENTRANK.EXC(Intake[Total Score],S143)),)</f>
        <v/>
      </c>
      <c r="Z143" s="38" t="str">
        <f xml:space="preserve">
(IF(Intake[[#This Row],[Rank]]="","",
IF(Intake[[#This Row],[Rank]]&gt;($Z$6+$Z$5+$Z$4),$Y$3,
IF(Intake[[#This Row],[Rank]]&gt;($Z$6+$Z$5),$Y$4,
IF(Intake[[#This Row],[Rank]]&gt;($Z$6),$Y$5,
IF(Intake[[#This Row],[Rank]]&lt;($Z$6),$Y$6,
))))))</f>
        <v/>
      </c>
      <c r="AA143" s="20"/>
      <c r="AB143" s="20" t="s">
        <v>73</v>
      </c>
      <c r="AC143" s="20"/>
      <c r="AD143" s="106"/>
      <c r="AE143" s="106"/>
      <c r="AF143" s="106"/>
      <c r="AG143" s="106"/>
      <c r="AH143" s="106"/>
      <c r="AI143" s="106"/>
      <c r="AJ143" s="107"/>
      <c r="AK143" s="108"/>
      <c r="AL143" s="107"/>
      <c r="AM143" s="107"/>
      <c r="AN143" s="107"/>
      <c r="AO143" s="107"/>
      <c r="AP143" s="109"/>
      <c r="AQ143" s="107"/>
    </row>
    <row r="144" spans="2:43" ht="14.85" customHeight="1" x14ac:dyDescent="0.3">
      <c r="B144" s="18" t="s">
        <v>209</v>
      </c>
      <c r="C144" s="107" t="s">
        <v>77</v>
      </c>
      <c r="D144" s="97"/>
      <c r="E144" s="97"/>
      <c r="F144" s="98"/>
      <c r="G144" s="97"/>
      <c r="H144" s="97"/>
      <c r="I144" s="101" t="str">
        <f t="shared" si="2"/>
        <v/>
      </c>
      <c r="J144" s="16" t="str">
        <f>IF(G144="","",PERCENTRANK(Intake[T-12 Production],G144)*10)</f>
        <v/>
      </c>
      <c r="K144" s="16" t="str">
        <f>IF(D144="","",PERCENTRANK(Intake[Assets Under Management],D144)*10)</f>
        <v/>
      </c>
      <c r="L144" s="16">
        <f>IFERROR(SUM(Intake[[#This Row],[Revenue Score]:[AUM Score]]),"")</f>
        <v>0</v>
      </c>
      <c r="M144" s="18"/>
      <c r="N144" s="18"/>
      <c r="O144" s="18"/>
      <c r="P144" s="18"/>
      <c r="Q144" s="18"/>
      <c r="R144" s="15">
        <f>SUM(Intake[[#This Row],[Referral Potential]:[Savings Potential]])</f>
        <v>0</v>
      </c>
      <c r="S144" s="15">
        <f>+Intake[[#This Row],[Quantitative Score]]+Intake[[#This Row],[Qualitative Score]]</f>
        <v>0</v>
      </c>
      <c r="T14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4" s="102"/>
      <c r="V144" s="102"/>
      <c r="W144" s="103"/>
      <c r="X144" s="103"/>
      <c r="Y144" s="44" t="str">
        <f>IFERROR(IF(S144=0,"",_xlfn.PERCENTRANK.EXC(Intake[Total Score],S144)),)</f>
        <v/>
      </c>
      <c r="Z144" s="38" t="str">
        <f xml:space="preserve">
(IF(Intake[[#This Row],[Rank]]="","",
IF(Intake[[#This Row],[Rank]]&gt;($Z$6+$Z$5+$Z$4),$Y$3,
IF(Intake[[#This Row],[Rank]]&gt;($Z$6+$Z$5),$Y$4,
IF(Intake[[#This Row],[Rank]]&gt;($Z$6),$Y$5,
IF(Intake[[#This Row],[Rank]]&lt;($Z$6),$Y$6,
))))))</f>
        <v/>
      </c>
      <c r="AA144" s="20"/>
      <c r="AB144" s="20" t="s">
        <v>73</v>
      </c>
      <c r="AC144" s="20"/>
      <c r="AD144" s="106"/>
      <c r="AE144" s="106"/>
      <c r="AF144" s="106"/>
      <c r="AG144" s="106"/>
      <c r="AH144" s="106"/>
      <c r="AI144" s="106"/>
      <c r="AJ144" s="109"/>
      <c r="AK144" s="110"/>
      <c r="AL144" s="107"/>
      <c r="AM144" s="107"/>
      <c r="AN144" s="107"/>
      <c r="AO144" s="107"/>
      <c r="AP144" s="107"/>
      <c r="AQ144" s="107"/>
    </row>
    <row r="145" spans="2:43" ht="14.85" customHeight="1" x14ac:dyDescent="0.3">
      <c r="B145" s="18" t="s">
        <v>210</v>
      </c>
      <c r="C145" s="107" t="s">
        <v>77</v>
      </c>
      <c r="D145" s="97"/>
      <c r="E145" s="97"/>
      <c r="F145" s="98"/>
      <c r="G145" s="97"/>
      <c r="H145" s="97"/>
      <c r="I145" s="101" t="str">
        <f t="shared" si="2"/>
        <v/>
      </c>
      <c r="J145" s="16" t="str">
        <f>IF(G145="","",PERCENTRANK(Intake[T-12 Production],G145)*10)</f>
        <v/>
      </c>
      <c r="K145" s="16" t="str">
        <f>IF(D145="","",PERCENTRANK(Intake[Assets Under Management],D145)*10)</f>
        <v/>
      </c>
      <c r="L145" s="16">
        <f>IFERROR(SUM(Intake[[#This Row],[Revenue Score]:[AUM Score]]),"")</f>
        <v>0</v>
      </c>
      <c r="M145" s="18"/>
      <c r="N145" s="18"/>
      <c r="O145" s="18"/>
      <c r="P145" s="18"/>
      <c r="Q145" s="18"/>
      <c r="R145" s="15">
        <f>SUM(Intake[[#This Row],[Referral Potential]:[Savings Potential]])</f>
        <v>0</v>
      </c>
      <c r="S145" s="15">
        <f>+Intake[[#This Row],[Quantitative Score]]+Intake[[#This Row],[Qualitative Score]]</f>
        <v>0</v>
      </c>
      <c r="T14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5" s="102"/>
      <c r="V145" s="102"/>
      <c r="W145" s="103"/>
      <c r="X145" s="103"/>
      <c r="Y145" s="44" t="str">
        <f>IFERROR(IF(S145=0,"",_xlfn.PERCENTRANK.EXC(Intake[Total Score],S145)),)</f>
        <v/>
      </c>
      <c r="Z145" s="38" t="str">
        <f xml:space="preserve">
(IF(Intake[[#This Row],[Rank]]="","",
IF(Intake[[#This Row],[Rank]]&gt;($Z$6+$Z$5+$Z$4),$Y$3,
IF(Intake[[#This Row],[Rank]]&gt;($Z$6+$Z$5),$Y$4,
IF(Intake[[#This Row],[Rank]]&gt;($Z$6),$Y$5,
IF(Intake[[#This Row],[Rank]]&lt;($Z$6),$Y$6,
))))))</f>
        <v/>
      </c>
      <c r="AA145" s="20"/>
      <c r="AB145" s="20" t="s">
        <v>73</v>
      </c>
      <c r="AC145" s="20"/>
      <c r="AD145" s="106"/>
      <c r="AE145" s="106"/>
      <c r="AF145" s="106"/>
      <c r="AG145" s="106"/>
      <c r="AH145" s="106"/>
      <c r="AI145" s="106"/>
      <c r="AJ145" s="109"/>
      <c r="AK145" s="111"/>
      <c r="AL145" s="109"/>
      <c r="AM145" s="109"/>
      <c r="AN145" s="109"/>
      <c r="AO145" s="107"/>
      <c r="AP145" s="109"/>
      <c r="AQ145" s="109"/>
    </row>
    <row r="146" spans="2:43" ht="14.85" customHeight="1" x14ac:dyDescent="0.3">
      <c r="B146" s="18" t="s">
        <v>211</v>
      </c>
      <c r="C146" s="107" t="s">
        <v>77</v>
      </c>
      <c r="D146" s="97"/>
      <c r="E146" s="97"/>
      <c r="F146" s="98"/>
      <c r="G146" s="97"/>
      <c r="H146" s="98"/>
      <c r="I146" s="101" t="str">
        <f t="shared" si="2"/>
        <v/>
      </c>
      <c r="J146" s="16" t="str">
        <f>IF(G146="","",PERCENTRANK(Intake[T-12 Production],G146)*10)</f>
        <v/>
      </c>
      <c r="K146" s="16" t="str">
        <f>IF(D146="","",PERCENTRANK(Intake[Assets Under Management],D146)*10)</f>
        <v/>
      </c>
      <c r="L146" s="16">
        <f>IFERROR(SUM(Intake[[#This Row],[Revenue Score]:[AUM Score]]),"")</f>
        <v>0</v>
      </c>
      <c r="M146" s="18"/>
      <c r="N146" s="18"/>
      <c r="O146" s="18"/>
      <c r="P146" s="18"/>
      <c r="Q146" s="18"/>
      <c r="R146" s="15">
        <f>SUM(Intake[[#This Row],[Referral Potential]:[Savings Potential]])</f>
        <v>0</v>
      </c>
      <c r="S146" s="15">
        <f>+Intake[[#This Row],[Quantitative Score]]+Intake[[#This Row],[Qualitative Score]]</f>
        <v>0</v>
      </c>
      <c r="T14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6" s="102"/>
      <c r="V146" s="102"/>
      <c r="W146" s="103"/>
      <c r="X146" s="103"/>
      <c r="Y146" s="44" t="str">
        <f>IFERROR(IF(S146=0,"",_xlfn.PERCENTRANK.EXC(Intake[Total Score],S146)),)</f>
        <v/>
      </c>
      <c r="Z146" s="38" t="str">
        <f xml:space="preserve">
(IF(Intake[[#This Row],[Rank]]="","",
IF(Intake[[#This Row],[Rank]]&gt;($Z$6+$Z$5+$Z$4),$Y$3,
IF(Intake[[#This Row],[Rank]]&gt;($Z$6+$Z$5),$Y$4,
IF(Intake[[#This Row],[Rank]]&gt;($Z$6),$Y$5,
IF(Intake[[#This Row],[Rank]]&lt;($Z$6),$Y$6,
))))))</f>
        <v/>
      </c>
      <c r="AA146" s="20"/>
      <c r="AB146" s="20" t="s">
        <v>73</v>
      </c>
      <c r="AC146" s="20"/>
      <c r="AD146" s="106"/>
      <c r="AE146" s="106"/>
      <c r="AF146" s="106"/>
      <c r="AG146" s="106"/>
      <c r="AH146" s="106"/>
      <c r="AI146" s="106"/>
      <c r="AJ146" s="109"/>
      <c r="AK146" s="110"/>
      <c r="AL146" s="107"/>
      <c r="AM146" s="107"/>
      <c r="AN146" s="107"/>
      <c r="AO146" s="107"/>
      <c r="AP146" s="107"/>
      <c r="AQ146" s="107"/>
    </row>
    <row r="147" spans="2:43" ht="14.85" customHeight="1" x14ac:dyDescent="0.3">
      <c r="B147" s="18" t="s">
        <v>212</v>
      </c>
      <c r="C147" s="107" t="s">
        <v>72</v>
      </c>
      <c r="D147" s="97"/>
      <c r="E147" s="97"/>
      <c r="F147" s="98"/>
      <c r="G147" s="97"/>
      <c r="H147" s="98"/>
      <c r="I147" s="101" t="str">
        <f t="shared" si="2"/>
        <v/>
      </c>
      <c r="J147" s="16" t="str">
        <f>IF(G147="","",PERCENTRANK(Intake[T-12 Production],G147)*10)</f>
        <v/>
      </c>
      <c r="K147" s="16" t="str">
        <f>IF(D147="","",PERCENTRANK(Intake[Assets Under Management],D147)*10)</f>
        <v/>
      </c>
      <c r="L147" s="16">
        <f>IFERROR(SUM(Intake[[#This Row],[Revenue Score]:[AUM Score]]),"")</f>
        <v>0</v>
      </c>
      <c r="M147" s="18"/>
      <c r="N147" s="18"/>
      <c r="O147" s="18"/>
      <c r="P147" s="18"/>
      <c r="Q147" s="18"/>
      <c r="R147" s="15">
        <f>SUM(Intake[[#This Row],[Referral Potential]:[Savings Potential]])</f>
        <v>0</v>
      </c>
      <c r="S147" s="15">
        <f>+Intake[[#This Row],[Quantitative Score]]+Intake[[#This Row],[Qualitative Score]]</f>
        <v>0</v>
      </c>
      <c r="T14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7" s="102"/>
      <c r="V147" s="102"/>
      <c r="W147" s="103"/>
      <c r="X147" s="103"/>
      <c r="Y147" s="44" t="str">
        <f>IFERROR(IF(S147=0,"",_xlfn.PERCENTRANK.EXC(Intake[Total Score],S147)),)</f>
        <v/>
      </c>
      <c r="Z147" s="38" t="str">
        <f xml:space="preserve">
(IF(Intake[[#This Row],[Rank]]="","",
IF(Intake[[#This Row],[Rank]]&gt;($Z$6+$Z$5+$Z$4),$Y$3,
IF(Intake[[#This Row],[Rank]]&gt;($Z$6+$Z$5),$Y$4,
IF(Intake[[#This Row],[Rank]]&gt;($Z$6),$Y$5,
IF(Intake[[#This Row],[Rank]]&lt;($Z$6),$Y$6,
))))))</f>
        <v/>
      </c>
      <c r="AA147" s="20"/>
      <c r="AB147" s="20" t="s">
        <v>73</v>
      </c>
      <c r="AC147" s="20"/>
      <c r="AD147" s="106"/>
      <c r="AE147" s="106"/>
      <c r="AF147" s="106"/>
      <c r="AG147" s="106"/>
      <c r="AH147" s="106"/>
      <c r="AI147" s="106"/>
      <c r="AJ147" s="109"/>
      <c r="AK147" s="108"/>
      <c r="AL147" s="107"/>
      <c r="AM147" s="107"/>
      <c r="AN147" s="107"/>
      <c r="AO147" s="107"/>
      <c r="AP147" s="109"/>
      <c r="AQ147" s="107"/>
    </row>
    <row r="148" spans="2:43" ht="14.85" customHeight="1" x14ac:dyDescent="0.3">
      <c r="B148" s="18" t="s">
        <v>213</v>
      </c>
      <c r="C148" s="107" t="s">
        <v>77</v>
      </c>
      <c r="D148" s="97"/>
      <c r="E148" s="97"/>
      <c r="F148" s="98"/>
      <c r="G148" s="97"/>
      <c r="H148" s="97"/>
      <c r="I148" s="101" t="str">
        <f t="shared" si="2"/>
        <v/>
      </c>
      <c r="J148" s="16" t="str">
        <f>IF(G148="","",PERCENTRANK(Intake[T-12 Production],G148)*10)</f>
        <v/>
      </c>
      <c r="K148" s="16" t="str">
        <f>IF(D148="","",PERCENTRANK(Intake[Assets Under Management],D148)*10)</f>
        <v/>
      </c>
      <c r="L148" s="16">
        <f>IFERROR(SUM(Intake[[#This Row],[Revenue Score]:[AUM Score]]),"")</f>
        <v>0</v>
      </c>
      <c r="M148" s="18"/>
      <c r="N148" s="18"/>
      <c r="O148" s="18"/>
      <c r="P148" s="18"/>
      <c r="Q148" s="18"/>
      <c r="R148" s="15">
        <f>SUM(Intake[[#This Row],[Referral Potential]:[Savings Potential]])</f>
        <v>0</v>
      </c>
      <c r="S148" s="15">
        <f>+Intake[[#This Row],[Quantitative Score]]+Intake[[#This Row],[Qualitative Score]]</f>
        <v>0</v>
      </c>
      <c r="T14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8" s="102"/>
      <c r="V148" s="102"/>
      <c r="W148" s="103"/>
      <c r="X148" s="103"/>
      <c r="Y148" s="44" t="str">
        <f>IFERROR(IF(S148=0,"",_xlfn.PERCENTRANK.EXC(Intake[Total Score],S148)),)</f>
        <v/>
      </c>
      <c r="Z148" s="38" t="str">
        <f xml:space="preserve">
(IF(Intake[[#This Row],[Rank]]="","",
IF(Intake[[#This Row],[Rank]]&gt;($Z$6+$Z$5+$Z$4),$Y$3,
IF(Intake[[#This Row],[Rank]]&gt;($Z$6+$Z$5),$Y$4,
IF(Intake[[#This Row],[Rank]]&gt;($Z$6),$Y$5,
IF(Intake[[#This Row],[Rank]]&lt;($Z$6),$Y$6,
))))))</f>
        <v/>
      </c>
      <c r="AA148" s="20"/>
      <c r="AB148" s="20" t="s">
        <v>73</v>
      </c>
      <c r="AC148" s="20"/>
      <c r="AD148" s="106"/>
      <c r="AE148" s="106"/>
      <c r="AF148" s="106"/>
      <c r="AG148" s="106"/>
      <c r="AH148" s="106"/>
      <c r="AI148" s="106"/>
      <c r="AJ148" s="107"/>
      <c r="AK148" s="108"/>
      <c r="AL148" s="109"/>
      <c r="AM148" s="109"/>
      <c r="AN148" s="109"/>
      <c r="AO148" s="109"/>
      <c r="AP148" s="109"/>
      <c r="AQ148" s="109"/>
    </row>
    <row r="149" spans="2:43" ht="14.85" customHeight="1" x14ac:dyDescent="0.3">
      <c r="B149" s="18" t="s">
        <v>214</v>
      </c>
      <c r="C149" s="107" t="s">
        <v>72</v>
      </c>
      <c r="D149" s="97"/>
      <c r="E149" s="97"/>
      <c r="F149" s="98"/>
      <c r="G149" s="97"/>
      <c r="H149" s="98"/>
      <c r="I149" s="101" t="str">
        <f t="shared" si="2"/>
        <v/>
      </c>
      <c r="J149" s="16" t="str">
        <f>IF(G149="","",PERCENTRANK(Intake[T-12 Production],G149)*10)</f>
        <v/>
      </c>
      <c r="K149" s="16" t="str">
        <f>IF(D149="","",PERCENTRANK(Intake[Assets Under Management],D149)*10)</f>
        <v/>
      </c>
      <c r="L149" s="16">
        <f>IFERROR(SUM(Intake[[#This Row],[Revenue Score]:[AUM Score]]),"")</f>
        <v>0</v>
      </c>
      <c r="M149" s="18"/>
      <c r="N149" s="18"/>
      <c r="O149" s="18"/>
      <c r="P149" s="18"/>
      <c r="Q149" s="18"/>
      <c r="R149" s="15">
        <f>SUM(Intake[[#This Row],[Referral Potential]:[Savings Potential]])</f>
        <v>0</v>
      </c>
      <c r="S149" s="15">
        <f>+Intake[[#This Row],[Quantitative Score]]+Intake[[#This Row],[Qualitative Score]]</f>
        <v>0</v>
      </c>
      <c r="T14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49" s="102"/>
      <c r="V149" s="102"/>
      <c r="W149" s="103"/>
      <c r="X149" s="103"/>
      <c r="Y149" s="44" t="str">
        <f>IFERROR(IF(S149=0,"",_xlfn.PERCENTRANK.EXC(Intake[Total Score],S149)),)</f>
        <v/>
      </c>
      <c r="Z149" s="38" t="str">
        <f xml:space="preserve">
(IF(Intake[[#This Row],[Rank]]="","",
IF(Intake[[#This Row],[Rank]]&gt;($Z$6+$Z$5+$Z$4),$Y$3,
IF(Intake[[#This Row],[Rank]]&gt;($Z$6+$Z$5),$Y$4,
IF(Intake[[#This Row],[Rank]]&gt;($Z$6),$Y$5,
IF(Intake[[#This Row],[Rank]]&lt;($Z$6),$Y$6,
))))))</f>
        <v/>
      </c>
      <c r="AA149" s="20"/>
      <c r="AB149" s="20" t="s">
        <v>73</v>
      </c>
      <c r="AC149" s="20"/>
      <c r="AD149" s="106"/>
      <c r="AE149" s="106"/>
      <c r="AF149" s="106"/>
      <c r="AG149" s="106"/>
      <c r="AH149" s="106"/>
      <c r="AI149" s="106"/>
      <c r="AJ149" s="109"/>
      <c r="AK149" s="108"/>
      <c r="AL149" s="107"/>
      <c r="AM149" s="107"/>
      <c r="AN149" s="107"/>
      <c r="AO149" s="107"/>
      <c r="AP149" s="109"/>
      <c r="AQ149" s="107"/>
    </row>
    <row r="150" spans="2:43" ht="14.85" customHeight="1" x14ac:dyDescent="0.3">
      <c r="B150" s="18" t="s">
        <v>215</v>
      </c>
      <c r="C150" s="107" t="s">
        <v>77</v>
      </c>
      <c r="D150" s="97"/>
      <c r="E150" s="97"/>
      <c r="F150" s="98"/>
      <c r="G150" s="97"/>
      <c r="H150" s="97"/>
      <c r="I150" s="101" t="str">
        <f t="shared" si="2"/>
        <v/>
      </c>
      <c r="J150" s="16" t="str">
        <f>IF(G150="","",PERCENTRANK(Intake[T-12 Production],G150)*10)</f>
        <v/>
      </c>
      <c r="K150" s="16" t="str">
        <f>IF(D150="","",PERCENTRANK(Intake[Assets Under Management],D150)*10)</f>
        <v/>
      </c>
      <c r="L150" s="16">
        <f>IFERROR(SUM(Intake[[#This Row],[Revenue Score]:[AUM Score]]),"")</f>
        <v>0</v>
      </c>
      <c r="M150" s="18"/>
      <c r="N150" s="18"/>
      <c r="O150" s="18"/>
      <c r="P150" s="18"/>
      <c r="Q150" s="18"/>
      <c r="R150" s="15">
        <f>SUM(Intake[[#This Row],[Referral Potential]:[Savings Potential]])</f>
        <v>0</v>
      </c>
      <c r="S150" s="15">
        <f>+Intake[[#This Row],[Quantitative Score]]+Intake[[#This Row],[Qualitative Score]]</f>
        <v>0</v>
      </c>
      <c r="T15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0" s="102"/>
      <c r="V150" s="102"/>
      <c r="W150" s="103"/>
      <c r="X150" s="103"/>
      <c r="Y150" s="44" t="str">
        <f>IFERROR(IF(S150=0,"",_xlfn.PERCENTRANK.EXC(Intake[Total Score],S150)),)</f>
        <v/>
      </c>
      <c r="Z150" s="38" t="str">
        <f xml:space="preserve">
(IF(Intake[[#This Row],[Rank]]="","",
IF(Intake[[#This Row],[Rank]]&gt;($Z$6+$Z$5+$Z$4),$Y$3,
IF(Intake[[#This Row],[Rank]]&gt;($Z$6+$Z$5),$Y$4,
IF(Intake[[#This Row],[Rank]]&gt;($Z$6),$Y$5,
IF(Intake[[#This Row],[Rank]]&lt;($Z$6),$Y$6,
))))))</f>
        <v/>
      </c>
      <c r="AA150" s="20"/>
      <c r="AB150" s="20" t="s">
        <v>73</v>
      </c>
      <c r="AC150" s="20"/>
      <c r="AD150" s="106"/>
      <c r="AE150" s="106"/>
      <c r="AF150" s="106"/>
      <c r="AG150" s="106"/>
      <c r="AH150" s="106"/>
      <c r="AI150" s="106"/>
      <c r="AJ150" s="107"/>
      <c r="AK150" s="108"/>
      <c r="AL150" s="109"/>
      <c r="AM150" s="109"/>
      <c r="AN150" s="109"/>
      <c r="AO150" s="107"/>
      <c r="AP150" s="109"/>
      <c r="AQ150" s="109"/>
    </row>
    <row r="151" spans="2:43" ht="14.85" customHeight="1" x14ac:dyDescent="0.3">
      <c r="B151" s="18" t="s">
        <v>216</v>
      </c>
      <c r="C151" s="107" t="s">
        <v>72</v>
      </c>
      <c r="D151" s="97"/>
      <c r="E151" s="97"/>
      <c r="F151" s="98"/>
      <c r="G151" s="97"/>
      <c r="H151" s="98"/>
      <c r="I151" s="101" t="str">
        <f t="shared" si="2"/>
        <v/>
      </c>
      <c r="J151" s="16" t="str">
        <f>IF(G151="","",PERCENTRANK(Intake[T-12 Production],G151)*10)</f>
        <v/>
      </c>
      <c r="K151" s="16" t="str">
        <f>IF(D151="","",PERCENTRANK(Intake[Assets Under Management],D151)*10)</f>
        <v/>
      </c>
      <c r="L151" s="16">
        <f>IFERROR(SUM(Intake[[#This Row],[Revenue Score]:[AUM Score]]),"")</f>
        <v>0</v>
      </c>
      <c r="M151" s="18"/>
      <c r="N151" s="18"/>
      <c r="O151" s="18"/>
      <c r="P151" s="18"/>
      <c r="Q151" s="18"/>
      <c r="R151" s="15">
        <f>SUM(Intake[[#This Row],[Referral Potential]:[Savings Potential]])</f>
        <v>0</v>
      </c>
      <c r="S151" s="15">
        <f>+Intake[[#This Row],[Quantitative Score]]+Intake[[#This Row],[Qualitative Score]]</f>
        <v>0</v>
      </c>
      <c r="T15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1" s="102"/>
      <c r="V151" s="102"/>
      <c r="W151" s="103"/>
      <c r="X151" s="103"/>
      <c r="Y151" s="44" t="str">
        <f>IFERROR(IF(S151=0,"",_xlfn.PERCENTRANK.EXC(Intake[Total Score],S151)),)</f>
        <v/>
      </c>
      <c r="Z151" s="38" t="str">
        <f xml:space="preserve">
(IF(Intake[[#This Row],[Rank]]="","",
IF(Intake[[#This Row],[Rank]]&gt;($Z$6+$Z$5+$Z$4),$Y$3,
IF(Intake[[#This Row],[Rank]]&gt;($Z$6+$Z$5),$Y$4,
IF(Intake[[#This Row],[Rank]]&gt;($Z$6),$Y$5,
IF(Intake[[#This Row],[Rank]]&lt;($Z$6),$Y$6,
))))))</f>
        <v/>
      </c>
      <c r="AA151" s="20"/>
      <c r="AB151" s="20" t="s">
        <v>73</v>
      </c>
      <c r="AC151" s="20"/>
      <c r="AD151" s="106"/>
      <c r="AE151" s="106"/>
      <c r="AF151" s="106"/>
      <c r="AG151" s="106"/>
      <c r="AH151" s="106"/>
      <c r="AI151" s="106"/>
      <c r="AJ151" s="107"/>
      <c r="AK151" s="108"/>
      <c r="AL151" s="107"/>
      <c r="AM151" s="107"/>
      <c r="AN151" s="107"/>
      <c r="AO151" s="107"/>
      <c r="AP151" s="109"/>
      <c r="AQ151" s="107"/>
    </row>
    <row r="152" spans="2:43" ht="14.85" customHeight="1" x14ac:dyDescent="0.3">
      <c r="B152" s="18" t="s">
        <v>217</v>
      </c>
      <c r="C152" s="107" t="s">
        <v>72</v>
      </c>
      <c r="D152" s="97"/>
      <c r="E152" s="97"/>
      <c r="F152" s="98"/>
      <c r="G152" s="97"/>
      <c r="H152" s="98"/>
      <c r="I152" s="101" t="str">
        <f t="shared" si="2"/>
        <v/>
      </c>
      <c r="J152" s="16" t="str">
        <f>IF(G152="","",PERCENTRANK(Intake[T-12 Production],G152)*10)</f>
        <v/>
      </c>
      <c r="K152" s="16" t="str">
        <f>IF(D152="","",PERCENTRANK(Intake[Assets Under Management],D152)*10)</f>
        <v/>
      </c>
      <c r="L152" s="16">
        <f>IFERROR(SUM(Intake[[#This Row],[Revenue Score]:[AUM Score]]),"")</f>
        <v>0</v>
      </c>
      <c r="M152" s="18"/>
      <c r="N152" s="18"/>
      <c r="O152" s="18"/>
      <c r="P152" s="18"/>
      <c r="Q152" s="18"/>
      <c r="R152" s="15">
        <f>SUM(Intake[[#This Row],[Referral Potential]:[Savings Potential]])</f>
        <v>0</v>
      </c>
      <c r="S152" s="15">
        <f>+Intake[[#This Row],[Quantitative Score]]+Intake[[#This Row],[Qualitative Score]]</f>
        <v>0</v>
      </c>
      <c r="T15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2" s="102"/>
      <c r="V152" s="102"/>
      <c r="W152" s="103"/>
      <c r="X152" s="103"/>
      <c r="Y152" s="44" t="str">
        <f>IFERROR(IF(S152=0,"",_xlfn.PERCENTRANK.EXC(Intake[Total Score],S152)),)</f>
        <v/>
      </c>
      <c r="Z152" s="38" t="str">
        <f xml:space="preserve">
(IF(Intake[[#This Row],[Rank]]="","",
IF(Intake[[#This Row],[Rank]]&gt;($Z$6+$Z$5+$Z$4),$Y$3,
IF(Intake[[#This Row],[Rank]]&gt;($Z$6+$Z$5),$Y$4,
IF(Intake[[#This Row],[Rank]]&gt;($Z$6),$Y$5,
IF(Intake[[#This Row],[Rank]]&lt;($Z$6),$Y$6,
))))))</f>
        <v/>
      </c>
      <c r="AA152" s="20"/>
      <c r="AB152" s="20" t="s">
        <v>73</v>
      </c>
      <c r="AC152" s="20"/>
      <c r="AD152" s="106"/>
      <c r="AE152" s="106"/>
      <c r="AF152" s="106"/>
      <c r="AG152" s="106"/>
      <c r="AH152" s="106"/>
      <c r="AI152" s="106"/>
      <c r="AJ152" s="107"/>
      <c r="AK152" s="108"/>
      <c r="AL152" s="107"/>
      <c r="AM152" s="107"/>
      <c r="AN152" s="107"/>
      <c r="AO152" s="107"/>
      <c r="AP152" s="109"/>
      <c r="AQ152" s="107"/>
    </row>
    <row r="153" spans="2:43" ht="14.85" customHeight="1" x14ac:dyDescent="0.3">
      <c r="B153" s="18" t="s">
        <v>218</v>
      </c>
      <c r="C153" s="107" t="s">
        <v>77</v>
      </c>
      <c r="D153" s="97"/>
      <c r="E153" s="97"/>
      <c r="F153" s="98"/>
      <c r="G153" s="97"/>
      <c r="H153" s="97"/>
      <c r="I153" s="101" t="str">
        <f t="shared" si="2"/>
        <v/>
      </c>
      <c r="J153" s="16" t="str">
        <f>IF(G153="","",PERCENTRANK(Intake[T-12 Production],G153)*10)</f>
        <v/>
      </c>
      <c r="K153" s="16" t="str">
        <f>IF(D153="","",PERCENTRANK(Intake[Assets Under Management],D153)*10)</f>
        <v/>
      </c>
      <c r="L153" s="16">
        <f>IFERROR(SUM(Intake[[#This Row],[Revenue Score]:[AUM Score]]),"")</f>
        <v>0</v>
      </c>
      <c r="M153" s="18"/>
      <c r="N153" s="18"/>
      <c r="O153" s="18"/>
      <c r="P153" s="18"/>
      <c r="Q153" s="18"/>
      <c r="R153" s="15">
        <f>SUM(Intake[[#This Row],[Referral Potential]:[Savings Potential]])</f>
        <v>0</v>
      </c>
      <c r="S153" s="15">
        <f>+Intake[[#This Row],[Quantitative Score]]+Intake[[#This Row],[Qualitative Score]]</f>
        <v>0</v>
      </c>
      <c r="T15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3" s="102"/>
      <c r="V153" s="102"/>
      <c r="W153" s="103"/>
      <c r="X153" s="103"/>
      <c r="Y153" s="44" t="str">
        <f>IFERROR(IF(S153=0,"",_xlfn.PERCENTRANK.EXC(Intake[Total Score],S153)),)</f>
        <v/>
      </c>
      <c r="Z153" s="38" t="str">
        <f xml:space="preserve">
(IF(Intake[[#This Row],[Rank]]="","",
IF(Intake[[#This Row],[Rank]]&gt;($Z$6+$Z$5+$Z$4),$Y$3,
IF(Intake[[#This Row],[Rank]]&gt;($Z$6+$Z$5),$Y$4,
IF(Intake[[#This Row],[Rank]]&gt;($Z$6),$Y$5,
IF(Intake[[#This Row],[Rank]]&lt;($Z$6),$Y$6,
))))))</f>
        <v/>
      </c>
      <c r="AA153" s="20"/>
      <c r="AB153" s="20" t="s">
        <v>73</v>
      </c>
      <c r="AC153" s="20"/>
      <c r="AD153" s="106"/>
      <c r="AE153" s="106"/>
      <c r="AF153" s="106"/>
      <c r="AG153" s="106"/>
      <c r="AH153" s="106"/>
      <c r="AI153" s="106"/>
      <c r="AJ153" s="107"/>
      <c r="AK153" s="108"/>
      <c r="AL153" s="107"/>
      <c r="AM153" s="107"/>
      <c r="AN153" s="107"/>
      <c r="AO153" s="107"/>
      <c r="AP153" s="109"/>
      <c r="AQ153" s="107"/>
    </row>
    <row r="154" spans="2:43" ht="14.85" customHeight="1" x14ac:dyDescent="0.3">
      <c r="B154" s="18" t="s">
        <v>219</v>
      </c>
      <c r="C154" s="107" t="s">
        <v>72</v>
      </c>
      <c r="D154" s="97"/>
      <c r="E154" s="97"/>
      <c r="F154" s="98"/>
      <c r="G154" s="97"/>
      <c r="H154" s="98"/>
      <c r="I154" s="101" t="str">
        <f t="shared" si="2"/>
        <v/>
      </c>
      <c r="J154" s="16" t="str">
        <f>IF(G154="","",PERCENTRANK(Intake[T-12 Production],G154)*10)</f>
        <v/>
      </c>
      <c r="K154" s="16" t="str">
        <f>IF(D154="","",PERCENTRANK(Intake[Assets Under Management],D154)*10)</f>
        <v/>
      </c>
      <c r="L154" s="16">
        <f>IFERROR(SUM(Intake[[#This Row],[Revenue Score]:[AUM Score]]),"")</f>
        <v>0</v>
      </c>
      <c r="M154" s="18"/>
      <c r="N154" s="18"/>
      <c r="O154" s="18"/>
      <c r="P154" s="18"/>
      <c r="Q154" s="18"/>
      <c r="R154" s="15">
        <f>SUM(Intake[[#This Row],[Referral Potential]:[Savings Potential]])</f>
        <v>0</v>
      </c>
      <c r="S154" s="15">
        <f>+Intake[[#This Row],[Quantitative Score]]+Intake[[#This Row],[Qualitative Score]]</f>
        <v>0</v>
      </c>
      <c r="T15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4" s="102"/>
      <c r="V154" s="102"/>
      <c r="W154" s="103"/>
      <c r="X154" s="103"/>
      <c r="Y154" s="44" t="str">
        <f>IFERROR(IF(S154=0,"",_xlfn.PERCENTRANK.EXC(Intake[Total Score],S154)),)</f>
        <v/>
      </c>
      <c r="Z154" s="38" t="str">
        <f xml:space="preserve">
(IF(Intake[[#This Row],[Rank]]="","",
IF(Intake[[#This Row],[Rank]]&gt;($Z$6+$Z$5+$Z$4),$Y$3,
IF(Intake[[#This Row],[Rank]]&gt;($Z$6+$Z$5),$Y$4,
IF(Intake[[#This Row],[Rank]]&gt;($Z$6),$Y$5,
IF(Intake[[#This Row],[Rank]]&lt;($Z$6),$Y$6,
))))))</f>
        <v/>
      </c>
      <c r="AA154" s="20"/>
      <c r="AB154" s="20" t="s">
        <v>73</v>
      </c>
      <c r="AC154" s="20"/>
      <c r="AD154" s="106"/>
      <c r="AE154" s="106"/>
      <c r="AF154" s="106"/>
      <c r="AG154" s="106"/>
      <c r="AH154" s="106"/>
      <c r="AI154" s="106"/>
      <c r="AJ154" s="109"/>
      <c r="AK154" s="110"/>
      <c r="AL154" s="107"/>
      <c r="AM154" s="107"/>
      <c r="AN154" s="107"/>
      <c r="AO154" s="107"/>
      <c r="AP154" s="107"/>
      <c r="AQ154" s="107"/>
    </row>
    <row r="155" spans="2:43" ht="14.85" customHeight="1" x14ac:dyDescent="0.3">
      <c r="B155" s="18" t="s">
        <v>220</v>
      </c>
      <c r="C155" s="107" t="s">
        <v>77</v>
      </c>
      <c r="D155" s="97"/>
      <c r="E155" s="97"/>
      <c r="F155" s="98"/>
      <c r="G155" s="97"/>
      <c r="H155" s="97"/>
      <c r="I155" s="101" t="str">
        <f t="shared" si="2"/>
        <v/>
      </c>
      <c r="J155" s="16" t="str">
        <f>IF(G155="","",PERCENTRANK(Intake[T-12 Production],G155)*10)</f>
        <v/>
      </c>
      <c r="K155" s="16" t="str">
        <f>IF(D155="","",PERCENTRANK(Intake[Assets Under Management],D155)*10)</f>
        <v/>
      </c>
      <c r="L155" s="16">
        <f>IFERROR(SUM(Intake[[#This Row],[Revenue Score]:[AUM Score]]),"")</f>
        <v>0</v>
      </c>
      <c r="M155" s="18"/>
      <c r="N155" s="18"/>
      <c r="O155" s="18"/>
      <c r="P155" s="18"/>
      <c r="Q155" s="18"/>
      <c r="R155" s="15">
        <f>SUM(Intake[[#This Row],[Referral Potential]:[Savings Potential]])</f>
        <v>0</v>
      </c>
      <c r="S155" s="15">
        <f>+Intake[[#This Row],[Quantitative Score]]+Intake[[#This Row],[Qualitative Score]]</f>
        <v>0</v>
      </c>
      <c r="T15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5" s="102"/>
      <c r="V155" s="102"/>
      <c r="W155" s="103"/>
      <c r="X155" s="103"/>
      <c r="Y155" s="44" t="str">
        <f>IFERROR(IF(S155=0,"",_xlfn.PERCENTRANK.EXC(Intake[Total Score],S155)),)</f>
        <v/>
      </c>
      <c r="Z155" s="38" t="str">
        <f xml:space="preserve">
(IF(Intake[[#This Row],[Rank]]="","",
IF(Intake[[#This Row],[Rank]]&gt;($Z$6+$Z$5+$Z$4),$Y$3,
IF(Intake[[#This Row],[Rank]]&gt;($Z$6+$Z$5),$Y$4,
IF(Intake[[#This Row],[Rank]]&gt;($Z$6),$Y$5,
IF(Intake[[#This Row],[Rank]]&lt;($Z$6),$Y$6,
))))))</f>
        <v/>
      </c>
      <c r="AA155" s="20"/>
      <c r="AB155" s="20" t="s">
        <v>73</v>
      </c>
      <c r="AC155" s="20"/>
      <c r="AD155" s="106"/>
      <c r="AE155" s="106"/>
      <c r="AF155" s="106"/>
      <c r="AG155" s="106"/>
      <c r="AH155" s="106"/>
      <c r="AI155" s="106"/>
      <c r="AJ155" s="107"/>
      <c r="AK155" s="108"/>
      <c r="AL155" s="107"/>
      <c r="AM155" s="107"/>
      <c r="AN155" s="107"/>
      <c r="AO155" s="107"/>
      <c r="AP155" s="109"/>
      <c r="AQ155" s="107"/>
    </row>
    <row r="156" spans="2:43" ht="14.85" customHeight="1" x14ac:dyDescent="0.3">
      <c r="B156" s="18" t="s">
        <v>221</v>
      </c>
      <c r="C156" s="107" t="s">
        <v>72</v>
      </c>
      <c r="D156" s="97"/>
      <c r="E156" s="97"/>
      <c r="F156" s="98"/>
      <c r="G156" s="97"/>
      <c r="H156" s="98"/>
      <c r="I156" s="101" t="str">
        <f t="shared" si="2"/>
        <v/>
      </c>
      <c r="J156" s="16" t="str">
        <f>IF(G156="","",PERCENTRANK(Intake[T-12 Production],G156)*10)</f>
        <v/>
      </c>
      <c r="K156" s="16" t="str">
        <f>IF(D156="","",PERCENTRANK(Intake[Assets Under Management],D156)*10)</f>
        <v/>
      </c>
      <c r="L156" s="16">
        <f>IFERROR(SUM(Intake[[#This Row],[Revenue Score]:[AUM Score]]),"")</f>
        <v>0</v>
      </c>
      <c r="M156" s="18"/>
      <c r="N156" s="18"/>
      <c r="O156" s="18"/>
      <c r="P156" s="18"/>
      <c r="Q156" s="18"/>
      <c r="R156" s="15">
        <f>SUM(Intake[[#This Row],[Referral Potential]:[Savings Potential]])</f>
        <v>0</v>
      </c>
      <c r="S156" s="15">
        <f>+Intake[[#This Row],[Quantitative Score]]+Intake[[#This Row],[Qualitative Score]]</f>
        <v>0</v>
      </c>
      <c r="T15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6" s="102"/>
      <c r="V156" s="102"/>
      <c r="W156" s="103"/>
      <c r="X156" s="103"/>
      <c r="Y156" s="44" t="str">
        <f>IFERROR(IF(S156=0,"",_xlfn.PERCENTRANK.EXC(Intake[Total Score],S156)),)</f>
        <v/>
      </c>
      <c r="Z156" s="38" t="str">
        <f xml:space="preserve">
(IF(Intake[[#This Row],[Rank]]="","",
IF(Intake[[#This Row],[Rank]]&gt;($Z$6+$Z$5+$Z$4),$Y$3,
IF(Intake[[#This Row],[Rank]]&gt;($Z$6+$Z$5),$Y$4,
IF(Intake[[#This Row],[Rank]]&gt;($Z$6),$Y$5,
IF(Intake[[#This Row],[Rank]]&lt;($Z$6),$Y$6,
))))))</f>
        <v/>
      </c>
      <c r="AA156" s="20"/>
      <c r="AB156" s="20" t="s">
        <v>73</v>
      </c>
      <c r="AC156" s="20"/>
      <c r="AD156" s="106"/>
      <c r="AE156" s="106"/>
      <c r="AF156" s="106"/>
      <c r="AG156" s="106"/>
      <c r="AH156" s="106"/>
      <c r="AI156" s="106"/>
      <c r="AJ156" s="107"/>
      <c r="AK156" s="108"/>
      <c r="AL156" s="107"/>
      <c r="AM156" s="107"/>
      <c r="AN156" s="107"/>
      <c r="AO156" s="107"/>
      <c r="AP156" s="109"/>
      <c r="AQ156" s="107"/>
    </row>
    <row r="157" spans="2:43" ht="14.85" customHeight="1" x14ac:dyDescent="0.3">
      <c r="B157" s="18" t="s">
        <v>222</v>
      </c>
      <c r="C157" s="107" t="s">
        <v>81</v>
      </c>
      <c r="D157" s="97"/>
      <c r="E157" s="97"/>
      <c r="F157" s="98"/>
      <c r="G157" s="97"/>
      <c r="H157" s="98"/>
      <c r="I157" s="101" t="str">
        <f t="shared" si="2"/>
        <v/>
      </c>
      <c r="J157" s="16" t="str">
        <f>IF(G157="","",PERCENTRANK(Intake[T-12 Production],G157)*10)</f>
        <v/>
      </c>
      <c r="K157" s="16" t="str">
        <f>IF(D157="","",PERCENTRANK(Intake[Assets Under Management],D157)*10)</f>
        <v/>
      </c>
      <c r="L157" s="16">
        <f>IFERROR(SUM(Intake[[#This Row],[Revenue Score]:[AUM Score]]),"")</f>
        <v>0</v>
      </c>
      <c r="M157" s="18"/>
      <c r="N157" s="18"/>
      <c r="O157" s="18"/>
      <c r="P157" s="18"/>
      <c r="Q157" s="18"/>
      <c r="R157" s="15">
        <f>SUM(Intake[[#This Row],[Referral Potential]:[Savings Potential]])</f>
        <v>0</v>
      </c>
      <c r="S157" s="15">
        <f>+Intake[[#This Row],[Quantitative Score]]+Intake[[#This Row],[Qualitative Score]]</f>
        <v>0</v>
      </c>
      <c r="T15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7" s="102"/>
      <c r="V157" s="102"/>
      <c r="W157" s="103"/>
      <c r="X157" s="103"/>
      <c r="Y157" s="44" t="str">
        <f>IFERROR(IF(S157=0,"",_xlfn.PERCENTRANK.EXC(Intake[Total Score],S157)),)</f>
        <v/>
      </c>
      <c r="Z157" s="38" t="str">
        <f xml:space="preserve">
(IF(Intake[[#This Row],[Rank]]="","",
IF(Intake[[#This Row],[Rank]]&gt;($Z$6+$Z$5+$Z$4),$Y$3,
IF(Intake[[#This Row],[Rank]]&gt;($Z$6+$Z$5),$Y$4,
IF(Intake[[#This Row],[Rank]]&gt;($Z$6),$Y$5,
IF(Intake[[#This Row],[Rank]]&lt;($Z$6),$Y$6,
))))))</f>
        <v/>
      </c>
      <c r="AA157" s="20"/>
      <c r="AB157" s="20" t="s">
        <v>73</v>
      </c>
      <c r="AC157" s="20"/>
      <c r="AD157" s="106"/>
      <c r="AE157" s="106"/>
      <c r="AF157" s="106"/>
      <c r="AG157" s="106"/>
      <c r="AH157" s="106"/>
      <c r="AI157" s="106"/>
      <c r="AJ157" s="107"/>
      <c r="AK157" s="108"/>
      <c r="AL157" s="107"/>
      <c r="AM157" s="107"/>
      <c r="AN157" s="107"/>
      <c r="AO157" s="107"/>
      <c r="AP157" s="107"/>
      <c r="AQ157" s="107"/>
    </row>
    <row r="158" spans="2:43" ht="14.85" customHeight="1" x14ac:dyDescent="0.3">
      <c r="B158" s="18" t="s">
        <v>223</v>
      </c>
      <c r="C158" s="107" t="s">
        <v>81</v>
      </c>
      <c r="D158" s="97"/>
      <c r="E158" s="97"/>
      <c r="F158" s="98"/>
      <c r="G158" s="97"/>
      <c r="H158" s="98"/>
      <c r="I158" s="101" t="str">
        <f t="shared" si="2"/>
        <v/>
      </c>
      <c r="J158" s="16" t="str">
        <f>IF(G158="","",PERCENTRANK(Intake[T-12 Production],G158)*10)</f>
        <v/>
      </c>
      <c r="K158" s="16" t="str">
        <f>IF(D158="","",PERCENTRANK(Intake[Assets Under Management],D158)*10)</f>
        <v/>
      </c>
      <c r="L158" s="16">
        <f>IFERROR(SUM(Intake[[#This Row],[Revenue Score]:[AUM Score]]),"")</f>
        <v>0</v>
      </c>
      <c r="M158" s="18"/>
      <c r="N158" s="18"/>
      <c r="O158" s="18"/>
      <c r="P158" s="18"/>
      <c r="Q158" s="18"/>
      <c r="R158" s="15">
        <f>SUM(Intake[[#This Row],[Referral Potential]:[Savings Potential]])</f>
        <v>0</v>
      </c>
      <c r="S158" s="15">
        <f>+Intake[[#This Row],[Quantitative Score]]+Intake[[#This Row],[Qualitative Score]]</f>
        <v>0</v>
      </c>
      <c r="T15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8" s="102"/>
      <c r="V158" s="102"/>
      <c r="W158" s="103"/>
      <c r="X158" s="103"/>
      <c r="Y158" s="44" t="str">
        <f>IFERROR(IF(S158=0,"",_xlfn.PERCENTRANK.EXC(Intake[Total Score],S158)),)</f>
        <v/>
      </c>
      <c r="Z158" s="38" t="str">
        <f xml:space="preserve">
(IF(Intake[[#This Row],[Rank]]="","",
IF(Intake[[#This Row],[Rank]]&gt;($Z$6+$Z$5+$Z$4),$Y$3,
IF(Intake[[#This Row],[Rank]]&gt;($Z$6+$Z$5),$Y$4,
IF(Intake[[#This Row],[Rank]]&gt;($Z$6),$Y$5,
IF(Intake[[#This Row],[Rank]]&lt;($Z$6),$Y$6,
))))))</f>
        <v/>
      </c>
      <c r="AA158" s="20"/>
      <c r="AB158" s="20" t="s">
        <v>73</v>
      </c>
      <c r="AC158" s="20"/>
      <c r="AD158" s="106"/>
      <c r="AE158" s="106"/>
      <c r="AF158" s="106"/>
      <c r="AG158" s="106"/>
      <c r="AH158" s="106"/>
      <c r="AI158" s="106"/>
      <c r="AJ158" s="109"/>
      <c r="AK158" s="110"/>
      <c r="AL158" s="109"/>
      <c r="AM158" s="109"/>
      <c r="AN158" s="109"/>
      <c r="AO158" s="107"/>
      <c r="AP158" s="109"/>
      <c r="AQ158" s="109"/>
    </row>
    <row r="159" spans="2:43" ht="14.85" customHeight="1" x14ac:dyDescent="0.3">
      <c r="B159" s="18" t="s">
        <v>224</v>
      </c>
      <c r="C159" s="107" t="s">
        <v>81</v>
      </c>
      <c r="D159" s="97"/>
      <c r="E159" s="97"/>
      <c r="F159" s="98"/>
      <c r="G159" s="97"/>
      <c r="H159" s="98"/>
      <c r="I159" s="101" t="str">
        <f t="shared" si="2"/>
        <v/>
      </c>
      <c r="J159" s="16" t="str">
        <f>IF(G159="","",PERCENTRANK(Intake[T-12 Production],G159)*10)</f>
        <v/>
      </c>
      <c r="K159" s="16" t="str">
        <f>IF(D159="","",PERCENTRANK(Intake[Assets Under Management],D159)*10)</f>
        <v/>
      </c>
      <c r="L159" s="16">
        <f>IFERROR(SUM(Intake[[#This Row],[Revenue Score]:[AUM Score]]),"")</f>
        <v>0</v>
      </c>
      <c r="M159" s="18"/>
      <c r="N159" s="18"/>
      <c r="O159" s="18"/>
      <c r="P159" s="18"/>
      <c r="Q159" s="18"/>
      <c r="R159" s="15">
        <f>SUM(Intake[[#This Row],[Referral Potential]:[Savings Potential]])</f>
        <v>0</v>
      </c>
      <c r="S159" s="15">
        <f>+Intake[[#This Row],[Quantitative Score]]+Intake[[#This Row],[Qualitative Score]]</f>
        <v>0</v>
      </c>
      <c r="T15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59" s="102"/>
      <c r="V159" s="102"/>
      <c r="W159" s="103"/>
      <c r="X159" s="103"/>
      <c r="Y159" s="44" t="str">
        <f>IFERROR(IF(S159=0,"",_xlfn.PERCENTRANK.EXC(Intake[Total Score],S159)),)</f>
        <v/>
      </c>
      <c r="Z159" s="38" t="str">
        <f xml:space="preserve">
(IF(Intake[[#This Row],[Rank]]="","",
IF(Intake[[#This Row],[Rank]]&gt;($Z$6+$Z$5+$Z$4),$Y$3,
IF(Intake[[#This Row],[Rank]]&gt;($Z$6+$Z$5),$Y$4,
IF(Intake[[#This Row],[Rank]]&gt;($Z$6),$Y$5,
IF(Intake[[#This Row],[Rank]]&lt;($Z$6),$Y$6,
))))))</f>
        <v/>
      </c>
      <c r="AA159" s="20"/>
      <c r="AB159" s="20" t="s">
        <v>73</v>
      </c>
      <c r="AC159" s="20"/>
      <c r="AD159" s="106"/>
      <c r="AE159" s="106"/>
      <c r="AF159" s="106"/>
      <c r="AG159" s="106"/>
      <c r="AH159" s="106"/>
      <c r="AI159" s="106"/>
      <c r="AJ159" s="109"/>
      <c r="AK159" s="110"/>
      <c r="AL159" s="109"/>
      <c r="AM159" s="109"/>
      <c r="AN159" s="109"/>
      <c r="AO159" s="107"/>
      <c r="AP159" s="109"/>
      <c r="AQ159" s="109"/>
    </row>
    <row r="160" spans="2:43" ht="14.85" customHeight="1" x14ac:dyDescent="0.3">
      <c r="B160" s="18" t="s">
        <v>225</v>
      </c>
      <c r="C160" s="107" t="s">
        <v>81</v>
      </c>
      <c r="D160" s="97"/>
      <c r="E160" s="97"/>
      <c r="F160" s="98"/>
      <c r="G160" s="97"/>
      <c r="H160" s="98"/>
      <c r="I160" s="101" t="str">
        <f t="shared" si="2"/>
        <v/>
      </c>
      <c r="J160" s="16" t="str">
        <f>IF(G160="","",PERCENTRANK(Intake[T-12 Production],G160)*10)</f>
        <v/>
      </c>
      <c r="K160" s="16" t="str">
        <f>IF(D160="","",PERCENTRANK(Intake[Assets Under Management],D160)*10)</f>
        <v/>
      </c>
      <c r="L160" s="16">
        <f>IFERROR(SUM(Intake[[#This Row],[Revenue Score]:[AUM Score]]),"")</f>
        <v>0</v>
      </c>
      <c r="M160" s="18"/>
      <c r="N160" s="18"/>
      <c r="O160" s="18"/>
      <c r="P160" s="18"/>
      <c r="Q160" s="18"/>
      <c r="R160" s="15">
        <f>SUM(Intake[[#This Row],[Referral Potential]:[Savings Potential]])</f>
        <v>0</v>
      </c>
      <c r="S160" s="15">
        <f>+Intake[[#This Row],[Quantitative Score]]+Intake[[#This Row],[Qualitative Score]]</f>
        <v>0</v>
      </c>
      <c r="T16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0" s="102"/>
      <c r="V160" s="102"/>
      <c r="W160" s="103"/>
      <c r="X160" s="103"/>
      <c r="Y160" s="44" t="str">
        <f>IFERROR(IF(S160=0,"",_xlfn.PERCENTRANK.EXC(Intake[Total Score],S160)),)</f>
        <v/>
      </c>
      <c r="Z160" s="38" t="str">
        <f xml:space="preserve">
(IF(Intake[[#This Row],[Rank]]="","",
IF(Intake[[#This Row],[Rank]]&gt;($Z$6+$Z$5+$Z$4),$Y$3,
IF(Intake[[#This Row],[Rank]]&gt;($Z$6+$Z$5),$Y$4,
IF(Intake[[#This Row],[Rank]]&gt;($Z$6),$Y$5,
IF(Intake[[#This Row],[Rank]]&lt;($Z$6),$Y$6,
))))))</f>
        <v/>
      </c>
      <c r="AA160" s="20"/>
      <c r="AB160" s="20" t="s">
        <v>73</v>
      </c>
      <c r="AC160" s="20"/>
      <c r="AD160" s="106"/>
      <c r="AE160" s="106"/>
      <c r="AF160" s="106"/>
      <c r="AG160" s="106"/>
      <c r="AH160" s="106"/>
      <c r="AI160" s="106"/>
      <c r="AJ160" s="107"/>
      <c r="AK160" s="108"/>
      <c r="AL160" s="107"/>
      <c r="AM160" s="107"/>
      <c r="AN160" s="107"/>
      <c r="AO160" s="107"/>
      <c r="AP160" s="107"/>
      <c r="AQ160" s="107"/>
    </row>
    <row r="161" spans="2:43" ht="14.85" customHeight="1" x14ac:dyDescent="0.3">
      <c r="B161" s="18" t="s">
        <v>226</v>
      </c>
      <c r="C161" s="107" t="s">
        <v>77</v>
      </c>
      <c r="D161" s="97"/>
      <c r="E161" s="97"/>
      <c r="F161" s="98"/>
      <c r="G161" s="97"/>
      <c r="H161" s="97"/>
      <c r="I161" s="101" t="str">
        <f t="shared" si="2"/>
        <v/>
      </c>
      <c r="J161" s="16" t="str">
        <f>IF(G161="","",PERCENTRANK(Intake[T-12 Production],G161)*10)</f>
        <v/>
      </c>
      <c r="K161" s="16" t="str">
        <f>IF(D161="","",PERCENTRANK(Intake[Assets Under Management],D161)*10)</f>
        <v/>
      </c>
      <c r="L161" s="16">
        <f>IFERROR(SUM(Intake[[#This Row],[Revenue Score]:[AUM Score]]),"")</f>
        <v>0</v>
      </c>
      <c r="M161" s="18"/>
      <c r="N161" s="18"/>
      <c r="O161" s="18"/>
      <c r="P161" s="18"/>
      <c r="Q161" s="18"/>
      <c r="R161" s="15">
        <f>SUM(Intake[[#This Row],[Referral Potential]:[Savings Potential]])</f>
        <v>0</v>
      </c>
      <c r="S161" s="15">
        <f>+Intake[[#This Row],[Quantitative Score]]+Intake[[#This Row],[Qualitative Score]]</f>
        <v>0</v>
      </c>
      <c r="T16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1" s="102"/>
      <c r="V161" s="102"/>
      <c r="W161" s="103"/>
      <c r="X161" s="103"/>
      <c r="Y161" s="44" t="str">
        <f>IFERROR(IF(S161=0,"",_xlfn.PERCENTRANK.EXC(Intake[Total Score],S161)),)</f>
        <v/>
      </c>
      <c r="Z161" s="38" t="str">
        <f xml:space="preserve">
(IF(Intake[[#This Row],[Rank]]="","",
IF(Intake[[#This Row],[Rank]]&gt;($Z$6+$Z$5+$Z$4),$Y$3,
IF(Intake[[#This Row],[Rank]]&gt;($Z$6+$Z$5),$Y$4,
IF(Intake[[#This Row],[Rank]]&gt;($Z$6),$Y$5,
IF(Intake[[#This Row],[Rank]]&lt;($Z$6),$Y$6,
))))))</f>
        <v/>
      </c>
      <c r="AA161" s="20"/>
      <c r="AB161" s="20" t="s">
        <v>73</v>
      </c>
      <c r="AC161" s="20"/>
      <c r="AD161" s="106"/>
      <c r="AE161" s="106"/>
      <c r="AF161" s="106"/>
      <c r="AG161" s="106"/>
      <c r="AH161" s="106"/>
      <c r="AI161" s="106"/>
      <c r="AJ161" s="109"/>
      <c r="AK161" s="110"/>
      <c r="AL161" s="107"/>
      <c r="AM161" s="112"/>
      <c r="AN161" s="112"/>
      <c r="AO161" s="107"/>
      <c r="AP161" s="107"/>
      <c r="AQ161" s="107"/>
    </row>
    <row r="162" spans="2:43" ht="14.85" customHeight="1" x14ac:dyDescent="0.3">
      <c r="B162" s="18" t="s">
        <v>227</v>
      </c>
      <c r="C162" s="107" t="s">
        <v>72</v>
      </c>
      <c r="D162" s="97"/>
      <c r="E162" s="97"/>
      <c r="F162" s="98"/>
      <c r="G162" s="97"/>
      <c r="H162" s="98"/>
      <c r="I162" s="101" t="str">
        <f t="shared" si="2"/>
        <v/>
      </c>
      <c r="J162" s="16" t="str">
        <f>IF(G162="","",PERCENTRANK(Intake[T-12 Production],G162)*10)</f>
        <v/>
      </c>
      <c r="K162" s="16" t="str">
        <f>IF(D162="","",PERCENTRANK(Intake[Assets Under Management],D162)*10)</f>
        <v/>
      </c>
      <c r="L162" s="16">
        <f>IFERROR(SUM(Intake[[#This Row],[Revenue Score]:[AUM Score]]),"")</f>
        <v>0</v>
      </c>
      <c r="M162" s="18"/>
      <c r="N162" s="18"/>
      <c r="O162" s="18"/>
      <c r="P162" s="18"/>
      <c r="Q162" s="18"/>
      <c r="R162" s="15">
        <f>SUM(Intake[[#This Row],[Referral Potential]:[Savings Potential]])</f>
        <v>0</v>
      </c>
      <c r="S162" s="15">
        <f>+Intake[[#This Row],[Quantitative Score]]+Intake[[#This Row],[Qualitative Score]]</f>
        <v>0</v>
      </c>
      <c r="T16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2" s="102"/>
      <c r="V162" s="102"/>
      <c r="W162" s="103"/>
      <c r="X162" s="103"/>
      <c r="Y162" s="44" t="str">
        <f>IFERROR(IF(S162=0,"",_xlfn.PERCENTRANK.EXC(Intake[Total Score],S162)),)</f>
        <v/>
      </c>
      <c r="Z162" s="38" t="str">
        <f xml:space="preserve">
(IF(Intake[[#This Row],[Rank]]="","",
IF(Intake[[#This Row],[Rank]]&gt;($Z$6+$Z$5+$Z$4),$Y$3,
IF(Intake[[#This Row],[Rank]]&gt;($Z$6+$Z$5),$Y$4,
IF(Intake[[#This Row],[Rank]]&gt;($Z$6),$Y$5,
IF(Intake[[#This Row],[Rank]]&lt;($Z$6),$Y$6,
))))))</f>
        <v/>
      </c>
      <c r="AA162" s="20"/>
      <c r="AB162" s="20" t="s">
        <v>73</v>
      </c>
      <c r="AC162" s="20"/>
      <c r="AD162" s="106"/>
      <c r="AE162" s="106"/>
      <c r="AF162" s="106"/>
      <c r="AG162" s="106"/>
      <c r="AH162" s="106"/>
      <c r="AI162" s="106"/>
      <c r="AJ162" s="107"/>
      <c r="AK162" s="108"/>
      <c r="AL162" s="107"/>
      <c r="AM162" s="107"/>
      <c r="AN162" s="107"/>
      <c r="AO162" s="107"/>
      <c r="AP162" s="107"/>
      <c r="AQ162" s="107"/>
    </row>
    <row r="163" spans="2:43" ht="14.85" customHeight="1" x14ac:dyDescent="0.3">
      <c r="B163" s="18" t="s">
        <v>228</v>
      </c>
      <c r="C163" s="107" t="s">
        <v>77</v>
      </c>
      <c r="D163" s="97"/>
      <c r="E163" s="97"/>
      <c r="F163" s="98"/>
      <c r="G163" s="97"/>
      <c r="H163" s="97"/>
      <c r="I163" s="101" t="str">
        <f t="shared" si="2"/>
        <v/>
      </c>
      <c r="J163" s="16" t="str">
        <f>IF(G163="","",PERCENTRANK(Intake[T-12 Production],G163)*10)</f>
        <v/>
      </c>
      <c r="K163" s="16" t="str">
        <f>IF(D163="","",PERCENTRANK(Intake[Assets Under Management],D163)*10)</f>
        <v/>
      </c>
      <c r="L163" s="16">
        <f>IFERROR(SUM(Intake[[#This Row],[Revenue Score]:[AUM Score]]),"")</f>
        <v>0</v>
      </c>
      <c r="M163" s="18"/>
      <c r="N163" s="18"/>
      <c r="O163" s="18"/>
      <c r="P163" s="18"/>
      <c r="Q163" s="18"/>
      <c r="R163" s="15">
        <f>SUM(Intake[[#This Row],[Referral Potential]:[Savings Potential]])</f>
        <v>0</v>
      </c>
      <c r="S163" s="15">
        <f>+Intake[[#This Row],[Quantitative Score]]+Intake[[#This Row],[Qualitative Score]]</f>
        <v>0</v>
      </c>
      <c r="T16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3" s="102"/>
      <c r="V163" s="102"/>
      <c r="W163" s="103"/>
      <c r="X163" s="103"/>
      <c r="Y163" s="44" t="str">
        <f>IFERROR(IF(S163=0,"",_xlfn.PERCENTRANK.EXC(Intake[Total Score],S163)),)</f>
        <v/>
      </c>
      <c r="Z163" s="38" t="str">
        <f xml:space="preserve">
(IF(Intake[[#This Row],[Rank]]="","",
IF(Intake[[#This Row],[Rank]]&gt;($Z$6+$Z$5+$Z$4),$Y$3,
IF(Intake[[#This Row],[Rank]]&gt;($Z$6+$Z$5),$Y$4,
IF(Intake[[#This Row],[Rank]]&gt;($Z$6),$Y$5,
IF(Intake[[#This Row],[Rank]]&lt;($Z$6),$Y$6,
))))))</f>
        <v/>
      </c>
      <c r="AA163" s="20"/>
      <c r="AB163" s="20" t="s">
        <v>73</v>
      </c>
      <c r="AC163" s="20"/>
      <c r="AD163" s="106"/>
      <c r="AE163" s="106"/>
      <c r="AF163" s="106"/>
      <c r="AG163" s="106"/>
      <c r="AH163" s="106"/>
      <c r="AI163" s="106"/>
      <c r="AJ163" s="107"/>
      <c r="AK163" s="108"/>
      <c r="AL163" s="107"/>
      <c r="AM163" s="107"/>
      <c r="AN163" s="107"/>
      <c r="AO163" s="107"/>
      <c r="AP163" s="109"/>
      <c r="AQ163" s="107"/>
    </row>
    <row r="164" spans="2:43" ht="14.85" customHeight="1" x14ac:dyDescent="0.3">
      <c r="B164" s="18" t="s">
        <v>229</v>
      </c>
      <c r="C164" s="107" t="s">
        <v>77</v>
      </c>
      <c r="D164" s="97"/>
      <c r="E164" s="97"/>
      <c r="F164" s="98"/>
      <c r="G164" s="97"/>
      <c r="H164" s="97"/>
      <c r="I164" s="101" t="str">
        <f t="shared" si="2"/>
        <v/>
      </c>
      <c r="J164" s="16" t="str">
        <f>IF(G164="","",PERCENTRANK(Intake[T-12 Production],G164)*10)</f>
        <v/>
      </c>
      <c r="K164" s="16" t="str">
        <f>IF(D164="","",PERCENTRANK(Intake[Assets Under Management],D164)*10)</f>
        <v/>
      </c>
      <c r="L164" s="16">
        <f>IFERROR(SUM(Intake[[#This Row],[Revenue Score]:[AUM Score]]),"")</f>
        <v>0</v>
      </c>
      <c r="M164" s="18"/>
      <c r="N164" s="18"/>
      <c r="O164" s="18"/>
      <c r="P164" s="18"/>
      <c r="Q164" s="18"/>
      <c r="R164" s="15">
        <f>SUM(Intake[[#This Row],[Referral Potential]:[Savings Potential]])</f>
        <v>0</v>
      </c>
      <c r="S164" s="15">
        <f>+Intake[[#This Row],[Quantitative Score]]+Intake[[#This Row],[Qualitative Score]]</f>
        <v>0</v>
      </c>
      <c r="T16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4" s="102"/>
      <c r="V164" s="102"/>
      <c r="W164" s="103"/>
      <c r="X164" s="103"/>
      <c r="Y164" s="44" t="str">
        <f>IFERROR(IF(S164=0,"",_xlfn.PERCENTRANK.EXC(Intake[Total Score],S164)),)</f>
        <v/>
      </c>
      <c r="Z164" s="38" t="str">
        <f xml:space="preserve">
(IF(Intake[[#This Row],[Rank]]="","",
IF(Intake[[#This Row],[Rank]]&gt;($Z$6+$Z$5+$Z$4),$Y$3,
IF(Intake[[#This Row],[Rank]]&gt;($Z$6+$Z$5),$Y$4,
IF(Intake[[#This Row],[Rank]]&gt;($Z$6),$Y$5,
IF(Intake[[#This Row],[Rank]]&lt;($Z$6),$Y$6,
))))))</f>
        <v/>
      </c>
      <c r="AA164" s="20"/>
      <c r="AB164" s="20" t="s">
        <v>73</v>
      </c>
      <c r="AC164" s="20"/>
      <c r="AD164" s="106"/>
      <c r="AE164" s="106"/>
      <c r="AF164" s="106"/>
      <c r="AG164" s="106"/>
      <c r="AH164" s="106"/>
      <c r="AI164" s="106"/>
      <c r="AJ164" s="109"/>
      <c r="AK164" s="110"/>
      <c r="AL164" s="107"/>
      <c r="AM164" s="107"/>
      <c r="AN164" s="107"/>
      <c r="AO164" s="107"/>
      <c r="AP164" s="109"/>
      <c r="AQ164" s="109"/>
    </row>
    <row r="165" spans="2:43" ht="14.85" customHeight="1" x14ac:dyDescent="0.3">
      <c r="B165" s="18" t="s">
        <v>230</v>
      </c>
      <c r="C165" s="107" t="s">
        <v>81</v>
      </c>
      <c r="D165" s="97"/>
      <c r="E165" s="97"/>
      <c r="F165" s="98"/>
      <c r="G165" s="97"/>
      <c r="H165" s="98"/>
      <c r="I165" s="101" t="str">
        <f t="shared" si="2"/>
        <v/>
      </c>
      <c r="J165" s="16" t="str">
        <f>IF(G165="","",PERCENTRANK(Intake[T-12 Production],G165)*10)</f>
        <v/>
      </c>
      <c r="K165" s="16" t="str">
        <f>IF(D165="","",PERCENTRANK(Intake[Assets Under Management],D165)*10)</f>
        <v/>
      </c>
      <c r="L165" s="16">
        <f>IFERROR(SUM(Intake[[#This Row],[Revenue Score]:[AUM Score]]),"")</f>
        <v>0</v>
      </c>
      <c r="M165" s="18"/>
      <c r="N165" s="18"/>
      <c r="O165" s="18"/>
      <c r="P165" s="18"/>
      <c r="Q165" s="18"/>
      <c r="R165" s="15">
        <f>SUM(Intake[[#This Row],[Referral Potential]:[Savings Potential]])</f>
        <v>0</v>
      </c>
      <c r="S165" s="15">
        <f>+Intake[[#This Row],[Quantitative Score]]+Intake[[#This Row],[Qualitative Score]]</f>
        <v>0</v>
      </c>
      <c r="T16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5" s="102"/>
      <c r="V165" s="102"/>
      <c r="W165" s="103"/>
      <c r="X165" s="103"/>
      <c r="Y165" s="44" t="str">
        <f>IFERROR(IF(S165=0,"",_xlfn.PERCENTRANK.EXC(Intake[Total Score],S165)),)</f>
        <v/>
      </c>
      <c r="Z165" s="38" t="str">
        <f xml:space="preserve">
(IF(Intake[[#This Row],[Rank]]="","",
IF(Intake[[#This Row],[Rank]]&gt;($Z$6+$Z$5+$Z$4),$Y$3,
IF(Intake[[#This Row],[Rank]]&gt;($Z$6+$Z$5),$Y$4,
IF(Intake[[#This Row],[Rank]]&gt;($Z$6),$Y$5,
IF(Intake[[#This Row],[Rank]]&lt;($Z$6),$Y$6,
))))))</f>
        <v/>
      </c>
      <c r="AA165" s="20"/>
      <c r="AB165" s="20" t="s">
        <v>73</v>
      </c>
      <c r="AC165" s="20"/>
      <c r="AD165" s="106"/>
      <c r="AE165" s="106"/>
      <c r="AF165" s="106"/>
      <c r="AG165" s="106"/>
      <c r="AH165" s="106"/>
      <c r="AI165" s="106"/>
      <c r="AJ165" s="107"/>
      <c r="AK165" s="108"/>
      <c r="AL165" s="107"/>
      <c r="AM165" s="107"/>
      <c r="AN165" s="107"/>
      <c r="AO165" s="107"/>
      <c r="AP165" s="109"/>
      <c r="AQ165" s="107"/>
    </row>
    <row r="166" spans="2:43" ht="14.85" customHeight="1" x14ac:dyDescent="0.3">
      <c r="B166" s="18" t="s">
        <v>231</v>
      </c>
      <c r="C166" s="107" t="s">
        <v>81</v>
      </c>
      <c r="D166" s="97"/>
      <c r="E166" s="97"/>
      <c r="F166" s="98"/>
      <c r="G166" s="97"/>
      <c r="H166" s="98"/>
      <c r="I166" s="101" t="str">
        <f t="shared" si="2"/>
        <v/>
      </c>
      <c r="J166" s="16" t="str">
        <f>IF(G166="","",PERCENTRANK(Intake[T-12 Production],G166)*10)</f>
        <v/>
      </c>
      <c r="K166" s="16" t="str">
        <f>IF(D166="","",PERCENTRANK(Intake[Assets Under Management],D166)*10)</f>
        <v/>
      </c>
      <c r="L166" s="16">
        <f>IFERROR(SUM(Intake[[#This Row],[Revenue Score]:[AUM Score]]),"")</f>
        <v>0</v>
      </c>
      <c r="M166" s="18"/>
      <c r="N166" s="18"/>
      <c r="O166" s="18"/>
      <c r="P166" s="18"/>
      <c r="Q166" s="18"/>
      <c r="R166" s="15">
        <f>SUM(Intake[[#This Row],[Referral Potential]:[Savings Potential]])</f>
        <v>0</v>
      </c>
      <c r="S166" s="15">
        <f>+Intake[[#This Row],[Quantitative Score]]+Intake[[#This Row],[Qualitative Score]]</f>
        <v>0</v>
      </c>
      <c r="T16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6" s="102"/>
      <c r="V166" s="102"/>
      <c r="W166" s="103"/>
      <c r="X166" s="103"/>
      <c r="Y166" s="44" t="str">
        <f>IFERROR(IF(S166=0,"",_xlfn.PERCENTRANK.EXC(Intake[Total Score],S166)),)</f>
        <v/>
      </c>
      <c r="Z166" s="38" t="str">
        <f xml:space="preserve">
(IF(Intake[[#This Row],[Rank]]="","",
IF(Intake[[#This Row],[Rank]]&gt;($Z$6+$Z$5+$Z$4),$Y$3,
IF(Intake[[#This Row],[Rank]]&gt;($Z$6+$Z$5),$Y$4,
IF(Intake[[#This Row],[Rank]]&gt;($Z$6),$Y$5,
IF(Intake[[#This Row],[Rank]]&lt;($Z$6),$Y$6,
))))))</f>
        <v/>
      </c>
      <c r="AA166" s="20"/>
      <c r="AB166" s="20" t="s">
        <v>73</v>
      </c>
      <c r="AC166" s="20"/>
      <c r="AD166" s="106"/>
      <c r="AE166" s="106"/>
      <c r="AF166" s="106"/>
      <c r="AG166" s="106"/>
      <c r="AH166" s="106"/>
      <c r="AI166" s="106"/>
      <c r="AJ166" s="107"/>
      <c r="AK166" s="108"/>
      <c r="AL166" s="107"/>
      <c r="AM166" s="107"/>
      <c r="AN166" s="107"/>
      <c r="AO166" s="107"/>
      <c r="AP166" s="107"/>
      <c r="AQ166" s="107"/>
    </row>
    <row r="167" spans="2:43" ht="14.85" customHeight="1" x14ac:dyDescent="0.3">
      <c r="B167" s="18" t="s">
        <v>232</v>
      </c>
      <c r="C167" s="107" t="s">
        <v>81</v>
      </c>
      <c r="D167" s="97"/>
      <c r="E167" s="97"/>
      <c r="F167" s="98"/>
      <c r="G167" s="97"/>
      <c r="H167" s="98"/>
      <c r="I167" s="101" t="str">
        <f t="shared" si="2"/>
        <v/>
      </c>
      <c r="J167" s="16" t="str">
        <f>IF(G167="","",PERCENTRANK(Intake[T-12 Production],G167)*10)</f>
        <v/>
      </c>
      <c r="K167" s="16" t="str">
        <f>IF(D167="","",PERCENTRANK(Intake[Assets Under Management],D167)*10)</f>
        <v/>
      </c>
      <c r="L167" s="16">
        <f>IFERROR(SUM(Intake[[#This Row],[Revenue Score]:[AUM Score]]),"")</f>
        <v>0</v>
      </c>
      <c r="M167" s="18"/>
      <c r="N167" s="18"/>
      <c r="O167" s="18"/>
      <c r="P167" s="18"/>
      <c r="Q167" s="18"/>
      <c r="R167" s="15">
        <f>SUM(Intake[[#This Row],[Referral Potential]:[Savings Potential]])</f>
        <v>0</v>
      </c>
      <c r="S167" s="15">
        <f>+Intake[[#This Row],[Quantitative Score]]+Intake[[#This Row],[Qualitative Score]]</f>
        <v>0</v>
      </c>
      <c r="T16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7" s="102"/>
      <c r="V167" s="102"/>
      <c r="W167" s="103"/>
      <c r="X167" s="103"/>
      <c r="Y167" s="44" t="str">
        <f>IFERROR(IF(S167=0,"",_xlfn.PERCENTRANK.EXC(Intake[Total Score],S167)),)</f>
        <v/>
      </c>
      <c r="Z167" s="38" t="str">
        <f xml:space="preserve">
(IF(Intake[[#This Row],[Rank]]="","",
IF(Intake[[#This Row],[Rank]]&gt;($Z$6+$Z$5+$Z$4),$Y$3,
IF(Intake[[#This Row],[Rank]]&gt;($Z$6+$Z$5),$Y$4,
IF(Intake[[#This Row],[Rank]]&gt;($Z$6),$Y$5,
IF(Intake[[#This Row],[Rank]]&lt;($Z$6),$Y$6,
))))))</f>
        <v/>
      </c>
      <c r="AA167" s="20"/>
      <c r="AB167" s="20" t="s">
        <v>73</v>
      </c>
      <c r="AC167" s="20"/>
      <c r="AD167" s="106"/>
      <c r="AE167" s="106"/>
      <c r="AF167" s="106"/>
      <c r="AG167" s="106"/>
      <c r="AH167" s="106"/>
      <c r="AI167" s="106"/>
      <c r="AJ167" s="107"/>
      <c r="AK167" s="108"/>
      <c r="AL167" s="107"/>
      <c r="AM167" s="107"/>
      <c r="AN167" s="107"/>
      <c r="AO167" s="107"/>
      <c r="AP167" s="107"/>
      <c r="AQ167" s="107"/>
    </row>
    <row r="168" spans="2:43" ht="14.85" customHeight="1" x14ac:dyDescent="0.3">
      <c r="B168" s="18" t="s">
        <v>233</v>
      </c>
      <c r="C168" s="107" t="s">
        <v>72</v>
      </c>
      <c r="D168" s="97"/>
      <c r="E168" s="97"/>
      <c r="F168" s="98"/>
      <c r="G168" s="97"/>
      <c r="H168" s="98"/>
      <c r="I168" s="101" t="str">
        <f t="shared" si="2"/>
        <v/>
      </c>
      <c r="J168" s="16" t="str">
        <f>IF(G168="","",PERCENTRANK(Intake[T-12 Production],G168)*10)</f>
        <v/>
      </c>
      <c r="K168" s="16" t="str">
        <f>IF(D168="","",PERCENTRANK(Intake[Assets Under Management],D168)*10)</f>
        <v/>
      </c>
      <c r="L168" s="16">
        <f>IFERROR(SUM(Intake[[#This Row],[Revenue Score]:[AUM Score]]),"")</f>
        <v>0</v>
      </c>
      <c r="M168" s="18"/>
      <c r="N168" s="18"/>
      <c r="O168" s="18"/>
      <c r="P168" s="18"/>
      <c r="Q168" s="18"/>
      <c r="R168" s="15">
        <f>SUM(Intake[[#This Row],[Referral Potential]:[Savings Potential]])</f>
        <v>0</v>
      </c>
      <c r="S168" s="15">
        <f>+Intake[[#This Row],[Quantitative Score]]+Intake[[#This Row],[Qualitative Score]]</f>
        <v>0</v>
      </c>
      <c r="T16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8" s="102"/>
      <c r="V168" s="102"/>
      <c r="W168" s="103"/>
      <c r="X168" s="103"/>
      <c r="Y168" s="44" t="str">
        <f>IFERROR(IF(S168=0,"",_xlfn.PERCENTRANK.EXC(Intake[Total Score],S168)),)</f>
        <v/>
      </c>
      <c r="Z168" s="38" t="str">
        <f xml:space="preserve">
(IF(Intake[[#This Row],[Rank]]="","",
IF(Intake[[#This Row],[Rank]]&gt;($Z$6+$Z$5+$Z$4),$Y$3,
IF(Intake[[#This Row],[Rank]]&gt;($Z$6+$Z$5),$Y$4,
IF(Intake[[#This Row],[Rank]]&gt;($Z$6),$Y$5,
IF(Intake[[#This Row],[Rank]]&lt;($Z$6),$Y$6,
))))))</f>
        <v/>
      </c>
      <c r="AA168" s="20"/>
      <c r="AB168" s="20" t="s">
        <v>73</v>
      </c>
      <c r="AC168" s="20"/>
      <c r="AD168" s="106"/>
      <c r="AE168" s="106"/>
      <c r="AF168" s="106"/>
      <c r="AG168" s="106"/>
      <c r="AH168" s="106"/>
      <c r="AI168" s="106"/>
      <c r="AJ168" s="107"/>
      <c r="AK168" s="108"/>
      <c r="AL168" s="107"/>
      <c r="AM168" s="107"/>
      <c r="AN168" s="107"/>
      <c r="AO168" s="107"/>
      <c r="AP168" s="109"/>
      <c r="AQ168" s="107"/>
    </row>
    <row r="169" spans="2:43" ht="14.85" customHeight="1" x14ac:dyDescent="0.3">
      <c r="B169" s="18" t="s">
        <v>234</v>
      </c>
      <c r="C169" s="107" t="s">
        <v>77</v>
      </c>
      <c r="D169" s="97"/>
      <c r="E169" s="97"/>
      <c r="F169" s="98"/>
      <c r="G169" s="97"/>
      <c r="H169" s="98"/>
      <c r="I169" s="101" t="str">
        <f t="shared" si="2"/>
        <v/>
      </c>
      <c r="J169" s="16" t="str">
        <f>IF(G169="","",PERCENTRANK(Intake[T-12 Production],G169)*10)</f>
        <v/>
      </c>
      <c r="K169" s="16" t="str">
        <f>IF(D169="","",PERCENTRANK(Intake[Assets Under Management],D169)*10)</f>
        <v/>
      </c>
      <c r="L169" s="16">
        <f>IFERROR(SUM(Intake[[#This Row],[Revenue Score]:[AUM Score]]),"")</f>
        <v>0</v>
      </c>
      <c r="M169" s="18"/>
      <c r="N169" s="18"/>
      <c r="O169" s="18"/>
      <c r="P169" s="18"/>
      <c r="Q169" s="18"/>
      <c r="R169" s="15">
        <f>SUM(Intake[[#This Row],[Referral Potential]:[Savings Potential]])</f>
        <v>0</v>
      </c>
      <c r="S169" s="15">
        <f>+Intake[[#This Row],[Quantitative Score]]+Intake[[#This Row],[Qualitative Score]]</f>
        <v>0</v>
      </c>
      <c r="T16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69" s="102"/>
      <c r="V169" s="102"/>
      <c r="W169" s="103"/>
      <c r="X169" s="103"/>
      <c r="Y169" s="44" t="str">
        <f>IFERROR(IF(S169=0,"",_xlfn.PERCENTRANK.EXC(Intake[Total Score],S169)),)</f>
        <v/>
      </c>
      <c r="Z169" s="38" t="str">
        <f xml:space="preserve">
(IF(Intake[[#This Row],[Rank]]="","",
IF(Intake[[#This Row],[Rank]]&gt;($Z$6+$Z$5+$Z$4),$Y$3,
IF(Intake[[#This Row],[Rank]]&gt;($Z$6+$Z$5),$Y$4,
IF(Intake[[#This Row],[Rank]]&gt;($Z$6),$Y$5,
IF(Intake[[#This Row],[Rank]]&lt;($Z$6),$Y$6,
))))))</f>
        <v/>
      </c>
      <c r="AA169" s="20"/>
      <c r="AB169" s="20" t="s">
        <v>73</v>
      </c>
      <c r="AC169" s="20"/>
      <c r="AD169" s="106"/>
      <c r="AE169" s="106"/>
      <c r="AF169" s="106"/>
      <c r="AG169" s="106"/>
      <c r="AH169" s="106"/>
      <c r="AI169" s="106"/>
      <c r="AJ169" s="109"/>
      <c r="AK169" s="110"/>
      <c r="AL169" s="107"/>
      <c r="AM169" s="111"/>
      <c r="AN169" s="107"/>
      <c r="AO169" s="107"/>
      <c r="AP169" s="107"/>
      <c r="AQ169" s="107"/>
    </row>
    <row r="170" spans="2:43" ht="14.85" customHeight="1" x14ac:dyDescent="0.3">
      <c r="B170" s="18" t="s">
        <v>235</v>
      </c>
      <c r="C170" s="107" t="s">
        <v>81</v>
      </c>
      <c r="D170" s="97"/>
      <c r="E170" s="97"/>
      <c r="F170" s="98"/>
      <c r="G170" s="97"/>
      <c r="H170" s="98"/>
      <c r="I170" s="101" t="str">
        <f t="shared" si="2"/>
        <v/>
      </c>
      <c r="J170" s="16" t="str">
        <f>IF(G170="","",PERCENTRANK(Intake[T-12 Production],G170)*10)</f>
        <v/>
      </c>
      <c r="K170" s="16" t="str">
        <f>IF(D170="","",PERCENTRANK(Intake[Assets Under Management],D170)*10)</f>
        <v/>
      </c>
      <c r="L170" s="16">
        <f>IFERROR(SUM(Intake[[#This Row],[Revenue Score]:[AUM Score]]),"")</f>
        <v>0</v>
      </c>
      <c r="M170" s="18"/>
      <c r="N170" s="18"/>
      <c r="O170" s="18"/>
      <c r="P170" s="18"/>
      <c r="Q170" s="18"/>
      <c r="R170" s="15">
        <f>SUM(Intake[[#This Row],[Referral Potential]:[Savings Potential]])</f>
        <v>0</v>
      </c>
      <c r="S170" s="15">
        <f>+Intake[[#This Row],[Quantitative Score]]+Intake[[#This Row],[Qualitative Score]]</f>
        <v>0</v>
      </c>
      <c r="T17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0" s="102"/>
      <c r="V170" s="102"/>
      <c r="W170" s="103"/>
      <c r="X170" s="103"/>
      <c r="Y170" s="44" t="str">
        <f>IFERROR(IF(S170=0,"",_xlfn.PERCENTRANK.EXC(Intake[Total Score],S170)),)</f>
        <v/>
      </c>
      <c r="Z170" s="38" t="str">
        <f xml:space="preserve">
(IF(Intake[[#This Row],[Rank]]="","",
IF(Intake[[#This Row],[Rank]]&gt;($Z$6+$Z$5+$Z$4),$Y$3,
IF(Intake[[#This Row],[Rank]]&gt;($Z$6+$Z$5),$Y$4,
IF(Intake[[#This Row],[Rank]]&gt;($Z$6),$Y$5,
IF(Intake[[#This Row],[Rank]]&lt;($Z$6),$Y$6,
))))))</f>
        <v/>
      </c>
      <c r="AA170" s="20"/>
      <c r="AB170" s="20" t="s">
        <v>73</v>
      </c>
      <c r="AC170" s="20"/>
      <c r="AD170" s="106"/>
      <c r="AE170" s="106"/>
      <c r="AF170" s="106"/>
      <c r="AG170" s="106"/>
      <c r="AH170" s="106"/>
      <c r="AI170" s="106"/>
      <c r="AJ170" s="109"/>
      <c r="AK170" s="110"/>
      <c r="AL170" s="107"/>
      <c r="AM170" s="107"/>
      <c r="AN170" s="107"/>
      <c r="AO170" s="107"/>
      <c r="AP170" s="109"/>
      <c r="AQ170" s="107"/>
    </row>
    <row r="171" spans="2:43" ht="14.85" customHeight="1" x14ac:dyDescent="0.3">
      <c r="B171" s="18" t="s">
        <v>236</v>
      </c>
      <c r="C171" s="107" t="s">
        <v>72</v>
      </c>
      <c r="D171" s="97"/>
      <c r="E171" s="97"/>
      <c r="F171" s="98"/>
      <c r="G171" s="97"/>
      <c r="H171" s="98"/>
      <c r="I171" s="101" t="str">
        <f t="shared" si="2"/>
        <v/>
      </c>
      <c r="J171" s="16" t="str">
        <f>IF(G171="","",PERCENTRANK(Intake[T-12 Production],G171)*10)</f>
        <v/>
      </c>
      <c r="K171" s="16" t="str">
        <f>IF(D171="","",PERCENTRANK(Intake[Assets Under Management],D171)*10)</f>
        <v/>
      </c>
      <c r="L171" s="16">
        <f>IFERROR(SUM(Intake[[#This Row],[Revenue Score]:[AUM Score]]),"")</f>
        <v>0</v>
      </c>
      <c r="M171" s="18"/>
      <c r="N171" s="18"/>
      <c r="O171" s="18"/>
      <c r="P171" s="18"/>
      <c r="Q171" s="18"/>
      <c r="R171" s="15">
        <f>SUM(Intake[[#This Row],[Referral Potential]:[Savings Potential]])</f>
        <v>0</v>
      </c>
      <c r="S171" s="15">
        <f>+Intake[[#This Row],[Quantitative Score]]+Intake[[#This Row],[Qualitative Score]]</f>
        <v>0</v>
      </c>
      <c r="T17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1" s="102"/>
      <c r="V171" s="102"/>
      <c r="W171" s="103"/>
      <c r="X171" s="103"/>
      <c r="Y171" s="44" t="str">
        <f>IFERROR(IF(S171=0,"",_xlfn.PERCENTRANK.EXC(Intake[Total Score],S171)),)</f>
        <v/>
      </c>
      <c r="Z171" s="38" t="str">
        <f xml:space="preserve">
(IF(Intake[[#This Row],[Rank]]="","",
IF(Intake[[#This Row],[Rank]]&gt;($Z$6+$Z$5+$Z$4),$Y$3,
IF(Intake[[#This Row],[Rank]]&gt;($Z$6+$Z$5),$Y$4,
IF(Intake[[#This Row],[Rank]]&gt;($Z$6),$Y$5,
IF(Intake[[#This Row],[Rank]]&lt;($Z$6),$Y$6,
))))))</f>
        <v/>
      </c>
      <c r="AA171" s="20"/>
      <c r="AB171" s="20" t="s">
        <v>73</v>
      </c>
      <c r="AC171" s="20"/>
      <c r="AD171" s="106"/>
      <c r="AE171" s="106"/>
      <c r="AF171" s="106"/>
      <c r="AG171" s="106"/>
      <c r="AH171" s="106"/>
      <c r="AI171" s="106"/>
      <c r="AJ171" s="109"/>
      <c r="AK171" s="110"/>
      <c r="AL171" s="107"/>
      <c r="AM171" s="111"/>
      <c r="AN171" s="107"/>
      <c r="AO171" s="107"/>
      <c r="AP171" s="109"/>
      <c r="AQ171" s="107"/>
    </row>
    <row r="172" spans="2:43" ht="14.85" customHeight="1" x14ac:dyDescent="0.3">
      <c r="B172" s="18" t="s">
        <v>237</v>
      </c>
      <c r="C172" s="107" t="s">
        <v>81</v>
      </c>
      <c r="D172" s="97"/>
      <c r="E172" s="97"/>
      <c r="F172" s="98"/>
      <c r="G172" s="97"/>
      <c r="H172" s="98"/>
      <c r="I172" s="101" t="str">
        <f t="shared" si="2"/>
        <v/>
      </c>
      <c r="J172" s="16" t="str">
        <f>IF(G172="","",PERCENTRANK(Intake[T-12 Production],G172)*10)</f>
        <v/>
      </c>
      <c r="K172" s="16" t="str">
        <f>IF(D172="","",PERCENTRANK(Intake[Assets Under Management],D172)*10)</f>
        <v/>
      </c>
      <c r="L172" s="16">
        <f>IFERROR(SUM(Intake[[#This Row],[Revenue Score]:[AUM Score]]),"")</f>
        <v>0</v>
      </c>
      <c r="M172" s="18"/>
      <c r="N172" s="18"/>
      <c r="O172" s="18"/>
      <c r="P172" s="18"/>
      <c r="Q172" s="18"/>
      <c r="R172" s="15">
        <f>SUM(Intake[[#This Row],[Referral Potential]:[Savings Potential]])</f>
        <v>0</v>
      </c>
      <c r="S172" s="15">
        <f>+Intake[[#This Row],[Quantitative Score]]+Intake[[#This Row],[Qualitative Score]]</f>
        <v>0</v>
      </c>
      <c r="T17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2" s="102"/>
      <c r="V172" s="102"/>
      <c r="W172" s="103"/>
      <c r="X172" s="103"/>
      <c r="Y172" s="44" t="str">
        <f>IFERROR(IF(S172=0,"",_xlfn.PERCENTRANK.EXC(Intake[Total Score],S172)),)</f>
        <v/>
      </c>
      <c r="Z172" s="38" t="str">
        <f xml:space="preserve">
(IF(Intake[[#This Row],[Rank]]="","",
IF(Intake[[#This Row],[Rank]]&gt;($Z$6+$Z$5+$Z$4),$Y$3,
IF(Intake[[#This Row],[Rank]]&gt;($Z$6+$Z$5),$Y$4,
IF(Intake[[#This Row],[Rank]]&gt;($Z$6),$Y$5,
IF(Intake[[#This Row],[Rank]]&lt;($Z$6),$Y$6,
))))))</f>
        <v/>
      </c>
      <c r="AA172" s="20"/>
      <c r="AB172" s="20" t="s">
        <v>73</v>
      </c>
      <c r="AC172" s="20"/>
      <c r="AD172" s="106"/>
      <c r="AE172" s="106"/>
      <c r="AF172" s="106"/>
      <c r="AG172" s="106"/>
      <c r="AH172" s="106"/>
      <c r="AI172" s="106"/>
      <c r="AJ172" s="107"/>
      <c r="AK172" s="108"/>
      <c r="AL172" s="107"/>
      <c r="AM172" s="107"/>
      <c r="AN172" s="107"/>
      <c r="AO172" s="107"/>
      <c r="AP172" s="107"/>
      <c r="AQ172" s="107"/>
    </row>
    <row r="173" spans="2:43" ht="14.85" customHeight="1" x14ac:dyDescent="0.3">
      <c r="B173" s="18" t="s">
        <v>238</v>
      </c>
      <c r="C173" s="107" t="s">
        <v>72</v>
      </c>
      <c r="D173" s="97"/>
      <c r="E173" s="97"/>
      <c r="F173" s="98"/>
      <c r="G173" s="97"/>
      <c r="H173" s="98"/>
      <c r="I173" s="101" t="str">
        <f t="shared" si="2"/>
        <v/>
      </c>
      <c r="J173" s="16" t="str">
        <f>IF(G173="","",PERCENTRANK(Intake[T-12 Production],G173)*10)</f>
        <v/>
      </c>
      <c r="K173" s="16" t="str">
        <f>IF(D173="","",PERCENTRANK(Intake[Assets Under Management],D173)*10)</f>
        <v/>
      </c>
      <c r="L173" s="16">
        <f>IFERROR(SUM(Intake[[#This Row],[Revenue Score]:[AUM Score]]),"")</f>
        <v>0</v>
      </c>
      <c r="M173" s="18"/>
      <c r="N173" s="18"/>
      <c r="O173" s="18"/>
      <c r="P173" s="18"/>
      <c r="Q173" s="18"/>
      <c r="R173" s="15">
        <f>SUM(Intake[[#This Row],[Referral Potential]:[Savings Potential]])</f>
        <v>0</v>
      </c>
      <c r="S173" s="15">
        <f>+Intake[[#This Row],[Quantitative Score]]+Intake[[#This Row],[Qualitative Score]]</f>
        <v>0</v>
      </c>
      <c r="T17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3" s="102"/>
      <c r="V173" s="102"/>
      <c r="W173" s="103"/>
      <c r="X173" s="103"/>
      <c r="Y173" s="44" t="str">
        <f>IFERROR(IF(S173=0,"",_xlfn.PERCENTRANK.EXC(Intake[Total Score],S173)),)</f>
        <v/>
      </c>
      <c r="Z173" s="38" t="str">
        <f xml:space="preserve">
(IF(Intake[[#This Row],[Rank]]="","",
IF(Intake[[#This Row],[Rank]]&gt;($Z$6+$Z$5+$Z$4),$Y$3,
IF(Intake[[#This Row],[Rank]]&gt;($Z$6+$Z$5),$Y$4,
IF(Intake[[#This Row],[Rank]]&gt;($Z$6),$Y$5,
IF(Intake[[#This Row],[Rank]]&lt;($Z$6),$Y$6,
))))))</f>
        <v/>
      </c>
      <c r="AA173" s="20"/>
      <c r="AB173" s="20" t="s">
        <v>73</v>
      </c>
      <c r="AC173" s="20"/>
      <c r="AD173" s="106"/>
      <c r="AE173" s="106"/>
      <c r="AF173" s="106"/>
      <c r="AG173" s="106"/>
      <c r="AH173" s="106"/>
      <c r="AI173" s="106"/>
      <c r="AJ173" s="107"/>
      <c r="AK173" s="108"/>
      <c r="AL173" s="107"/>
      <c r="AM173" s="111"/>
      <c r="AN173" s="107"/>
      <c r="AO173" s="107"/>
      <c r="AP173" s="109"/>
      <c r="AQ173" s="107"/>
    </row>
    <row r="174" spans="2:43" ht="14.85" customHeight="1" x14ac:dyDescent="0.3">
      <c r="B174" s="18" t="s">
        <v>239</v>
      </c>
      <c r="C174" s="107" t="s">
        <v>72</v>
      </c>
      <c r="D174" s="97"/>
      <c r="E174" s="97"/>
      <c r="F174" s="98"/>
      <c r="G174" s="97"/>
      <c r="H174" s="98"/>
      <c r="I174" s="101" t="str">
        <f t="shared" si="2"/>
        <v/>
      </c>
      <c r="J174" s="16" t="str">
        <f>IF(G174="","",PERCENTRANK(Intake[T-12 Production],G174)*10)</f>
        <v/>
      </c>
      <c r="K174" s="16" t="str">
        <f>IF(D174="","",PERCENTRANK(Intake[Assets Under Management],D174)*10)</f>
        <v/>
      </c>
      <c r="L174" s="16">
        <f>IFERROR(SUM(Intake[[#This Row],[Revenue Score]:[AUM Score]]),"")</f>
        <v>0</v>
      </c>
      <c r="M174" s="18"/>
      <c r="N174" s="18"/>
      <c r="O174" s="18"/>
      <c r="P174" s="18"/>
      <c r="Q174" s="18"/>
      <c r="R174" s="15">
        <f>SUM(Intake[[#This Row],[Referral Potential]:[Savings Potential]])</f>
        <v>0</v>
      </c>
      <c r="S174" s="15">
        <f>+Intake[[#This Row],[Quantitative Score]]+Intake[[#This Row],[Qualitative Score]]</f>
        <v>0</v>
      </c>
      <c r="T17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4" s="102"/>
      <c r="V174" s="102"/>
      <c r="W174" s="103"/>
      <c r="X174" s="103"/>
      <c r="Y174" s="44" t="str">
        <f>IFERROR(IF(S174=0,"",_xlfn.PERCENTRANK.EXC(Intake[Total Score],S174)),)</f>
        <v/>
      </c>
      <c r="Z174" s="38" t="str">
        <f xml:space="preserve">
(IF(Intake[[#This Row],[Rank]]="","",
IF(Intake[[#This Row],[Rank]]&gt;($Z$6+$Z$5+$Z$4),$Y$3,
IF(Intake[[#This Row],[Rank]]&gt;($Z$6+$Z$5),$Y$4,
IF(Intake[[#This Row],[Rank]]&gt;($Z$6),$Y$5,
IF(Intake[[#This Row],[Rank]]&lt;($Z$6),$Y$6,
))))))</f>
        <v/>
      </c>
      <c r="AA174" s="20"/>
      <c r="AB174" s="20" t="s">
        <v>73</v>
      </c>
      <c r="AC174" s="20"/>
      <c r="AD174" s="106"/>
      <c r="AE174" s="106"/>
      <c r="AF174" s="106"/>
      <c r="AG174" s="106"/>
      <c r="AH174" s="106"/>
      <c r="AI174" s="106"/>
      <c r="AJ174" s="109"/>
      <c r="AK174" s="110"/>
      <c r="AL174" s="109"/>
      <c r="AM174" s="109"/>
      <c r="AN174" s="109"/>
      <c r="AO174" s="107"/>
      <c r="AP174" s="109"/>
      <c r="AQ174" s="109"/>
    </row>
    <row r="175" spans="2:43" ht="14.85" customHeight="1" x14ac:dyDescent="0.3">
      <c r="B175" s="18" t="s">
        <v>240</v>
      </c>
      <c r="C175" s="107" t="s">
        <v>77</v>
      </c>
      <c r="D175" s="97"/>
      <c r="E175" s="97"/>
      <c r="F175" s="98"/>
      <c r="G175" s="97"/>
      <c r="H175" s="97"/>
      <c r="I175" s="101" t="str">
        <f t="shared" si="2"/>
        <v/>
      </c>
      <c r="J175" s="16" t="str">
        <f>IF(G175="","",PERCENTRANK(Intake[T-12 Production],G175)*10)</f>
        <v/>
      </c>
      <c r="K175" s="16" t="str">
        <f>IF(D175="","",PERCENTRANK(Intake[Assets Under Management],D175)*10)</f>
        <v/>
      </c>
      <c r="L175" s="16">
        <f>IFERROR(SUM(Intake[[#This Row],[Revenue Score]:[AUM Score]]),"")</f>
        <v>0</v>
      </c>
      <c r="M175" s="18"/>
      <c r="N175" s="18"/>
      <c r="O175" s="18"/>
      <c r="P175" s="18"/>
      <c r="Q175" s="18"/>
      <c r="R175" s="15">
        <f>SUM(Intake[[#This Row],[Referral Potential]:[Savings Potential]])</f>
        <v>0</v>
      </c>
      <c r="S175" s="15">
        <f>+Intake[[#This Row],[Quantitative Score]]+Intake[[#This Row],[Qualitative Score]]</f>
        <v>0</v>
      </c>
      <c r="T17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5" s="102"/>
      <c r="V175" s="102"/>
      <c r="W175" s="103"/>
      <c r="X175" s="103"/>
      <c r="Y175" s="44" t="str">
        <f>IFERROR(IF(S175=0,"",_xlfn.PERCENTRANK.EXC(Intake[Total Score],S175)),)</f>
        <v/>
      </c>
      <c r="Z175" s="38" t="str">
        <f xml:space="preserve">
(IF(Intake[[#This Row],[Rank]]="","",
IF(Intake[[#This Row],[Rank]]&gt;($Z$6+$Z$5+$Z$4),$Y$3,
IF(Intake[[#This Row],[Rank]]&gt;($Z$6+$Z$5),$Y$4,
IF(Intake[[#This Row],[Rank]]&gt;($Z$6),$Y$5,
IF(Intake[[#This Row],[Rank]]&lt;($Z$6),$Y$6,
))))))</f>
        <v/>
      </c>
      <c r="AA175" s="20"/>
      <c r="AB175" s="20" t="s">
        <v>73</v>
      </c>
      <c r="AC175" s="20"/>
      <c r="AD175" s="106"/>
      <c r="AE175" s="106"/>
      <c r="AF175" s="106"/>
      <c r="AG175" s="106"/>
      <c r="AH175" s="106"/>
      <c r="AI175" s="106"/>
      <c r="AJ175" s="107"/>
      <c r="AK175" s="108"/>
      <c r="AL175" s="107"/>
      <c r="AM175" s="107"/>
      <c r="AN175" s="107"/>
      <c r="AO175" s="107"/>
      <c r="AP175" s="109"/>
      <c r="AQ175" s="107"/>
    </row>
    <row r="176" spans="2:43" ht="14.85" customHeight="1" x14ac:dyDescent="0.3">
      <c r="B176" s="18" t="s">
        <v>241</v>
      </c>
      <c r="C176" s="107" t="s">
        <v>77</v>
      </c>
      <c r="D176" s="97"/>
      <c r="E176" s="97"/>
      <c r="F176" s="98"/>
      <c r="G176" s="97"/>
      <c r="H176" s="97"/>
      <c r="I176" s="101" t="str">
        <f t="shared" si="2"/>
        <v/>
      </c>
      <c r="J176" s="16" t="str">
        <f>IF(G176="","",PERCENTRANK(Intake[T-12 Production],G176)*10)</f>
        <v/>
      </c>
      <c r="K176" s="16" t="str">
        <f>IF(D176="","",PERCENTRANK(Intake[Assets Under Management],D176)*10)</f>
        <v/>
      </c>
      <c r="L176" s="16">
        <f>IFERROR(SUM(Intake[[#This Row],[Revenue Score]:[AUM Score]]),"")</f>
        <v>0</v>
      </c>
      <c r="M176" s="18"/>
      <c r="N176" s="18"/>
      <c r="O176" s="18"/>
      <c r="P176" s="18"/>
      <c r="Q176" s="18"/>
      <c r="R176" s="15">
        <f>SUM(Intake[[#This Row],[Referral Potential]:[Savings Potential]])</f>
        <v>0</v>
      </c>
      <c r="S176" s="15">
        <f>+Intake[[#This Row],[Quantitative Score]]+Intake[[#This Row],[Qualitative Score]]</f>
        <v>0</v>
      </c>
      <c r="T17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6" s="102"/>
      <c r="V176" s="102"/>
      <c r="W176" s="103"/>
      <c r="X176" s="103"/>
      <c r="Y176" s="44" t="str">
        <f>IFERROR(IF(S176=0,"",_xlfn.PERCENTRANK.EXC(Intake[Total Score],S176)),)</f>
        <v/>
      </c>
      <c r="Z176" s="38" t="str">
        <f xml:space="preserve">
(IF(Intake[[#This Row],[Rank]]="","",
IF(Intake[[#This Row],[Rank]]&gt;($Z$6+$Z$5+$Z$4),$Y$3,
IF(Intake[[#This Row],[Rank]]&gt;($Z$6+$Z$5),$Y$4,
IF(Intake[[#This Row],[Rank]]&gt;($Z$6),$Y$5,
IF(Intake[[#This Row],[Rank]]&lt;($Z$6),$Y$6,
))))))</f>
        <v/>
      </c>
      <c r="AA176" s="20"/>
      <c r="AB176" s="20" t="s">
        <v>73</v>
      </c>
      <c r="AC176" s="20"/>
      <c r="AD176" s="106"/>
      <c r="AE176" s="106"/>
      <c r="AF176" s="106"/>
      <c r="AG176" s="106"/>
      <c r="AH176" s="106"/>
      <c r="AI176" s="106"/>
      <c r="AJ176" s="107"/>
      <c r="AK176" s="108"/>
      <c r="AL176" s="107"/>
      <c r="AM176" s="111"/>
      <c r="AN176" s="107"/>
      <c r="AO176" s="107"/>
      <c r="AP176" s="109"/>
      <c r="AQ176" s="107"/>
    </row>
    <row r="177" spans="2:43" ht="14.85" customHeight="1" x14ac:dyDescent="0.3">
      <c r="B177" s="18" t="s">
        <v>242</v>
      </c>
      <c r="C177" s="107" t="s">
        <v>77</v>
      </c>
      <c r="D177" s="97"/>
      <c r="E177" s="97"/>
      <c r="F177" s="98"/>
      <c r="G177" s="97"/>
      <c r="H177" s="97"/>
      <c r="I177" s="101" t="str">
        <f t="shared" si="2"/>
        <v/>
      </c>
      <c r="J177" s="16" t="str">
        <f>IF(G177="","",PERCENTRANK(Intake[T-12 Production],G177)*10)</f>
        <v/>
      </c>
      <c r="K177" s="16" t="str">
        <f>IF(D177="","",PERCENTRANK(Intake[Assets Under Management],D177)*10)</f>
        <v/>
      </c>
      <c r="L177" s="16">
        <f>IFERROR(SUM(Intake[[#This Row],[Revenue Score]:[AUM Score]]),"")</f>
        <v>0</v>
      </c>
      <c r="M177" s="18"/>
      <c r="N177" s="18"/>
      <c r="O177" s="18"/>
      <c r="P177" s="18"/>
      <c r="Q177" s="18"/>
      <c r="R177" s="15">
        <f>SUM(Intake[[#This Row],[Referral Potential]:[Savings Potential]])</f>
        <v>0</v>
      </c>
      <c r="S177" s="15">
        <f>+Intake[[#This Row],[Quantitative Score]]+Intake[[#This Row],[Qualitative Score]]</f>
        <v>0</v>
      </c>
      <c r="T17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7" s="102"/>
      <c r="V177" s="102"/>
      <c r="W177" s="103"/>
      <c r="X177" s="103"/>
      <c r="Y177" s="44" t="str">
        <f>IFERROR(IF(S177=0,"",_xlfn.PERCENTRANK.EXC(Intake[Total Score],S177)),)</f>
        <v/>
      </c>
      <c r="Z177" s="38" t="str">
        <f xml:space="preserve">
(IF(Intake[[#This Row],[Rank]]="","",
IF(Intake[[#This Row],[Rank]]&gt;($Z$6+$Z$5+$Z$4),$Y$3,
IF(Intake[[#This Row],[Rank]]&gt;($Z$6+$Z$5),$Y$4,
IF(Intake[[#This Row],[Rank]]&gt;($Z$6),$Y$5,
IF(Intake[[#This Row],[Rank]]&lt;($Z$6),$Y$6,
))))))</f>
        <v/>
      </c>
      <c r="AA177" s="20"/>
      <c r="AB177" s="20" t="s">
        <v>73</v>
      </c>
      <c r="AC177" s="20"/>
      <c r="AD177" s="106"/>
      <c r="AE177" s="106"/>
      <c r="AF177" s="106"/>
      <c r="AG177" s="106"/>
      <c r="AH177" s="106"/>
      <c r="AI177" s="106"/>
      <c r="AJ177" s="109"/>
      <c r="AK177" s="110"/>
      <c r="AL177" s="107"/>
      <c r="AM177" s="107"/>
      <c r="AN177" s="107"/>
      <c r="AO177" s="107"/>
      <c r="AP177" s="107"/>
      <c r="AQ177" s="107"/>
    </row>
    <row r="178" spans="2:43" ht="14.85" customHeight="1" x14ac:dyDescent="0.3">
      <c r="B178" s="18" t="s">
        <v>243</v>
      </c>
      <c r="C178" s="107" t="s">
        <v>72</v>
      </c>
      <c r="D178" s="97"/>
      <c r="E178" s="97"/>
      <c r="F178" s="98"/>
      <c r="G178" s="97"/>
      <c r="H178" s="98"/>
      <c r="I178" s="101" t="str">
        <f t="shared" si="2"/>
        <v/>
      </c>
      <c r="J178" s="16" t="str">
        <f>IF(G178="","",PERCENTRANK(Intake[T-12 Production],G178)*10)</f>
        <v/>
      </c>
      <c r="K178" s="16" t="str">
        <f>IF(D178="","",PERCENTRANK(Intake[Assets Under Management],D178)*10)</f>
        <v/>
      </c>
      <c r="L178" s="16">
        <f>IFERROR(SUM(Intake[[#This Row],[Revenue Score]:[AUM Score]]),"")</f>
        <v>0</v>
      </c>
      <c r="M178" s="18"/>
      <c r="N178" s="18"/>
      <c r="O178" s="18"/>
      <c r="P178" s="18"/>
      <c r="Q178" s="18"/>
      <c r="R178" s="15">
        <f>SUM(Intake[[#This Row],[Referral Potential]:[Savings Potential]])</f>
        <v>0</v>
      </c>
      <c r="S178" s="15">
        <f>+Intake[[#This Row],[Quantitative Score]]+Intake[[#This Row],[Qualitative Score]]</f>
        <v>0</v>
      </c>
      <c r="T17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8" s="102"/>
      <c r="V178" s="102"/>
      <c r="W178" s="103"/>
      <c r="X178" s="103"/>
      <c r="Y178" s="44" t="str">
        <f>IFERROR(IF(S178=0,"",_xlfn.PERCENTRANK.EXC(Intake[Total Score],S178)),)</f>
        <v/>
      </c>
      <c r="Z178" s="38" t="str">
        <f xml:space="preserve">
(IF(Intake[[#This Row],[Rank]]="","",
IF(Intake[[#This Row],[Rank]]&gt;($Z$6+$Z$5+$Z$4),$Y$3,
IF(Intake[[#This Row],[Rank]]&gt;($Z$6+$Z$5),$Y$4,
IF(Intake[[#This Row],[Rank]]&gt;($Z$6),$Y$5,
IF(Intake[[#This Row],[Rank]]&lt;($Z$6),$Y$6,
))))))</f>
        <v/>
      </c>
      <c r="AA178" s="20"/>
      <c r="AB178" s="20" t="s">
        <v>73</v>
      </c>
      <c r="AC178" s="20"/>
      <c r="AD178" s="106"/>
      <c r="AE178" s="106"/>
      <c r="AF178" s="106"/>
      <c r="AG178" s="106"/>
      <c r="AH178" s="106"/>
      <c r="AI178" s="106"/>
      <c r="AJ178" s="107"/>
      <c r="AK178" s="108"/>
      <c r="AL178" s="107"/>
      <c r="AM178" s="107"/>
      <c r="AN178" s="107"/>
      <c r="AO178" s="107"/>
      <c r="AP178" s="109"/>
      <c r="AQ178" s="107"/>
    </row>
    <row r="179" spans="2:43" ht="14.85" customHeight="1" x14ac:dyDescent="0.3">
      <c r="B179" s="18" t="s">
        <v>244</v>
      </c>
      <c r="C179" s="107" t="s">
        <v>72</v>
      </c>
      <c r="D179" s="97"/>
      <c r="E179" s="97"/>
      <c r="F179" s="98"/>
      <c r="G179" s="97"/>
      <c r="H179" s="97"/>
      <c r="I179" s="101" t="str">
        <f t="shared" si="2"/>
        <v/>
      </c>
      <c r="J179" s="16" t="str">
        <f>IF(G179="","",PERCENTRANK(Intake[T-12 Production],G179)*10)</f>
        <v/>
      </c>
      <c r="K179" s="16" t="str">
        <f>IF(D179="","",PERCENTRANK(Intake[Assets Under Management],D179)*10)</f>
        <v/>
      </c>
      <c r="L179" s="16">
        <f>IFERROR(SUM(Intake[[#This Row],[Revenue Score]:[AUM Score]]),"")</f>
        <v>0</v>
      </c>
      <c r="M179" s="18"/>
      <c r="N179" s="18"/>
      <c r="O179" s="18"/>
      <c r="P179" s="18"/>
      <c r="Q179" s="18"/>
      <c r="R179" s="15">
        <f>SUM(Intake[[#This Row],[Referral Potential]:[Savings Potential]])</f>
        <v>0</v>
      </c>
      <c r="S179" s="15">
        <f>+Intake[[#This Row],[Quantitative Score]]+Intake[[#This Row],[Qualitative Score]]</f>
        <v>0</v>
      </c>
      <c r="T17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79" s="102"/>
      <c r="V179" s="102"/>
      <c r="W179" s="103"/>
      <c r="X179" s="103"/>
      <c r="Y179" s="44" t="str">
        <f>IFERROR(IF(S179=0,"",_xlfn.PERCENTRANK.EXC(Intake[Total Score],S179)),)</f>
        <v/>
      </c>
      <c r="Z179" s="38" t="str">
        <f xml:space="preserve">
(IF(Intake[[#This Row],[Rank]]="","",
IF(Intake[[#This Row],[Rank]]&gt;($Z$6+$Z$5+$Z$4),$Y$3,
IF(Intake[[#This Row],[Rank]]&gt;($Z$6+$Z$5),$Y$4,
IF(Intake[[#This Row],[Rank]]&gt;($Z$6),$Y$5,
IF(Intake[[#This Row],[Rank]]&lt;($Z$6),$Y$6,
))))))</f>
        <v/>
      </c>
      <c r="AA179" s="20"/>
      <c r="AB179" s="20" t="s">
        <v>73</v>
      </c>
      <c r="AC179" s="20"/>
      <c r="AD179" s="106"/>
      <c r="AE179" s="106"/>
      <c r="AF179" s="106"/>
      <c r="AG179" s="106"/>
      <c r="AH179" s="106"/>
      <c r="AI179" s="106"/>
      <c r="AJ179" s="107"/>
      <c r="AK179" s="108"/>
      <c r="AL179" s="107"/>
      <c r="AM179" s="107"/>
      <c r="AN179" s="107"/>
      <c r="AO179" s="107"/>
      <c r="AP179" s="107"/>
      <c r="AQ179" s="116"/>
    </row>
    <row r="180" spans="2:43" ht="14.85" customHeight="1" x14ac:dyDescent="0.3">
      <c r="B180" s="18" t="s">
        <v>245</v>
      </c>
      <c r="C180" s="107" t="s">
        <v>77</v>
      </c>
      <c r="D180" s="97"/>
      <c r="E180" s="97"/>
      <c r="F180" s="98"/>
      <c r="G180" s="97"/>
      <c r="H180" s="97"/>
      <c r="I180" s="101" t="str">
        <f t="shared" si="2"/>
        <v/>
      </c>
      <c r="J180" s="16" t="str">
        <f>IF(G180="","",PERCENTRANK(Intake[T-12 Production],G180)*10)</f>
        <v/>
      </c>
      <c r="K180" s="16" t="str">
        <f>IF(D180="","",PERCENTRANK(Intake[Assets Under Management],D180)*10)</f>
        <v/>
      </c>
      <c r="L180" s="16">
        <f>IFERROR(SUM(Intake[[#This Row],[Revenue Score]:[AUM Score]]),"")</f>
        <v>0</v>
      </c>
      <c r="M180" s="18"/>
      <c r="N180" s="18"/>
      <c r="O180" s="18"/>
      <c r="P180" s="18"/>
      <c r="Q180" s="18"/>
      <c r="R180" s="15">
        <f>SUM(Intake[[#This Row],[Referral Potential]:[Savings Potential]])</f>
        <v>0</v>
      </c>
      <c r="S180" s="15">
        <f>+Intake[[#This Row],[Quantitative Score]]+Intake[[#This Row],[Qualitative Score]]</f>
        <v>0</v>
      </c>
      <c r="T18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0" s="102"/>
      <c r="V180" s="102"/>
      <c r="W180" s="103"/>
      <c r="X180" s="103"/>
      <c r="Y180" s="44" t="str">
        <f>IFERROR(IF(S180=0,"",_xlfn.PERCENTRANK.EXC(Intake[Total Score],S180)),)</f>
        <v/>
      </c>
      <c r="Z180" s="38" t="str">
        <f xml:space="preserve">
(IF(Intake[[#This Row],[Rank]]="","",
IF(Intake[[#This Row],[Rank]]&gt;($Z$6+$Z$5+$Z$4),$Y$3,
IF(Intake[[#This Row],[Rank]]&gt;($Z$6+$Z$5),$Y$4,
IF(Intake[[#This Row],[Rank]]&gt;($Z$6),$Y$5,
IF(Intake[[#This Row],[Rank]]&lt;($Z$6),$Y$6,
))))))</f>
        <v/>
      </c>
      <c r="AA180" s="20"/>
      <c r="AB180" s="20" t="s">
        <v>73</v>
      </c>
      <c r="AC180" s="20"/>
      <c r="AD180" s="106"/>
      <c r="AE180" s="106"/>
      <c r="AF180" s="106"/>
      <c r="AG180" s="106"/>
      <c r="AH180" s="106"/>
      <c r="AI180" s="106"/>
      <c r="AJ180" s="109"/>
      <c r="AK180" s="110"/>
      <c r="AL180" s="107"/>
      <c r="AM180" s="107"/>
      <c r="AN180" s="107"/>
      <c r="AO180" s="107"/>
      <c r="AP180" s="107"/>
      <c r="AQ180" s="107"/>
    </row>
    <row r="181" spans="2:43" ht="14.85" customHeight="1" x14ac:dyDescent="0.3">
      <c r="B181" s="18" t="s">
        <v>246</v>
      </c>
      <c r="C181" s="107" t="s">
        <v>77</v>
      </c>
      <c r="D181" s="97"/>
      <c r="E181" s="97"/>
      <c r="F181" s="98"/>
      <c r="G181" s="97"/>
      <c r="H181" s="97"/>
      <c r="I181" s="101" t="str">
        <f t="shared" si="2"/>
        <v/>
      </c>
      <c r="J181" s="16" t="str">
        <f>IF(G181="","",PERCENTRANK(Intake[T-12 Production],G181)*10)</f>
        <v/>
      </c>
      <c r="K181" s="16" t="str">
        <f>IF(D181="","",PERCENTRANK(Intake[Assets Under Management],D181)*10)</f>
        <v/>
      </c>
      <c r="L181" s="16">
        <f>IFERROR(SUM(Intake[[#This Row],[Revenue Score]:[AUM Score]]),"")</f>
        <v>0</v>
      </c>
      <c r="M181" s="18"/>
      <c r="N181" s="18"/>
      <c r="O181" s="18"/>
      <c r="P181" s="18"/>
      <c r="Q181" s="18"/>
      <c r="R181" s="15">
        <f>SUM(Intake[[#This Row],[Referral Potential]:[Savings Potential]])</f>
        <v>0</v>
      </c>
      <c r="S181" s="15">
        <f>+Intake[[#This Row],[Quantitative Score]]+Intake[[#This Row],[Qualitative Score]]</f>
        <v>0</v>
      </c>
      <c r="T18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1" s="102"/>
      <c r="V181" s="102"/>
      <c r="W181" s="103"/>
      <c r="X181" s="103"/>
      <c r="Y181" s="44" t="str">
        <f>IFERROR(IF(S181=0,"",_xlfn.PERCENTRANK.EXC(Intake[Total Score],S181)),)</f>
        <v/>
      </c>
      <c r="Z181" s="38" t="str">
        <f xml:space="preserve">
(IF(Intake[[#This Row],[Rank]]="","",
IF(Intake[[#This Row],[Rank]]&gt;($Z$6+$Z$5+$Z$4),$Y$3,
IF(Intake[[#This Row],[Rank]]&gt;($Z$6+$Z$5),$Y$4,
IF(Intake[[#This Row],[Rank]]&gt;($Z$6),$Y$5,
IF(Intake[[#This Row],[Rank]]&lt;($Z$6),$Y$6,
))))))</f>
        <v/>
      </c>
      <c r="AA181" s="20"/>
      <c r="AB181" s="20" t="s">
        <v>73</v>
      </c>
      <c r="AC181" s="20"/>
      <c r="AD181" s="106"/>
      <c r="AE181" s="106"/>
      <c r="AF181" s="106"/>
      <c r="AG181" s="106"/>
      <c r="AH181" s="106"/>
      <c r="AI181" s="106"/>
      <c r="AJ181" s="109"/>
      <c r="AK181" s="110"/>
      <c r="AL181" s="107"/>
      <c r="AM181" s="107"/>
      <c r="AN181" s="107"/>
      <c r="AO181" s="107"/>
      <c r="AP181" s="107"/>
      <c r="AQ181" s="107"/>
    </row>
    <row r="182" spans="2:43" ht="14.85" customHeight="1" x14ac:dyDescent="0.3">
      <c r="B182" s="18" t="s">
        <v>247</v>
      </c>
      <c r="C182" s="107" t="s">
        <v>72</v>
      </c>
      <c r="D182" s="97"/>
      <c r="E182" s="97"/>
      <c r="F182" s="98"/>
      <c r="G182" s="97"/>
      <c r="H182" s="98"/>
      <c r="I182" s="101" t="str">
        <f t="shared" si="2"/>
        <v/>
      </c>
      <c r="J182" s="16" t="str">
        <f>IF(G182="","",PERCENTRANK(Intake[T-12 Production],G182)*10)</f>
        <v/>
      </c>
      <c r="K182" s="16" t="str">
        <f>IF(D182="","",PERCENTRANK(Intake[Assets Under Management],D182)*10)</f>
        <v/>
      </c>
      <c r="L182" s="16">
        <f>IFERROR(SUM(Intake[[#This Row],[Revenue Score]:[AUM Score]]),"")</f>
        <v>0</v>
      </c>
      <c r="M182" s="18"/>
      <c r="N182" s="18"/>
      <c r="O182" s="18"/>
      <c r="P182" s="18"/>
      <c r="Q182" s="18"/>
      <c r="R182" s="15">
        <f>SUM(Intake[[#This Row],[Referral Potential]:[Savings Potential]])</f>
        <v>0</v>
      </c>
      <c r="S182" s="15">
        <f>+Intake[[#This Row],[Quantitative Score]]+Intake[[#This Row],[Qualitative Score]]</f>
        <v>0</v>
      </c>
      <c r="T18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2" s="102"/>
      <c r="V182" s="102"/>
      <c r="W182" s="103"/>
      <c r="X182" s="103"/>
      <c r="Y182" s="44" t="str">
        <f>IFERROR(IF(S182=0,"",_xlfn.PERCENTRANK.EXC(Intake[Total Score],S182)),)</f>
        <v/>
      </c>
      <c r="Z182" s="38" t="str">
        <f xml:space="preserve">
(IF(Intake[[#This Row],[Rank]]="","",
IF(Intake[[#This Row],[Rank]]&gt;($Z$6+$Z$5+$Z$4),$Y$3,
IF(Intake[[#This Row],[Rank]]&gt;($Z$6+$Z$5),$Y$4,
IF(Intake[[#This Row],[Rank]]&gt;($Z$6),$Y$5,
IF(Intake[[#This Row],[Rank]]&lt;($Z$6),$Y$6,
))))))</f>
        <v/>
      </c>
      <c r="AA182" s="20"/>
      <c r="AB182" s="20" t="s">
        <v>73</v>
      </c>
      <c r="AC182" s="20"/>
      <c r="AD182" s="106"/>
      <c r="AE182" s="106"/>
      <c r="AF182" s="106"/>
      <c r="AG182" s="106"/>
      <c r="AH182" s="106"/>
      <c r="AI182" s="106"/>
      <c r="AJ182" s="107"/>
      <c r="AK182" s="108"/>
      <c r="AL182" s="107"/>
      <c r="AM182" s="111"/>
      <c r="AN182" s="107"/>
      <c r="AO182" s="107"/>
      <c r="AP182" s="109"/>
      <c r="AQ182" s="107"/>
    </row>
    <row r="183" spans="2:43" ht="14.85" customHeight="1" x14ac:dyDescent="0.3">
      <c r="B183" s="18" t="s">
        <v>248</v>
      </c>
      <c r="C183" s="107" t="s">
        <v>81</v>
      </c>
      <c r="D183" s="97"/>
      <c r="E183" s="97"/>
      <c r="F183" s="98"/>
      <c r="G183" s="97"/>
      <c r="H183" s="98"/>
      <c r="I183" s="101" t="str">
        <f t="shared" si="2"/>
        <v/>
      </c>
      <c r="J183" s="16" t="str">
        <f>IF(G183="","",PERCENTRANK(Intake[T-12 Production],G183)*10)</f>
        <v/>
      </c>
      <c r="K183" s="16" t="str">
        <f>IF(D183="","",PERCENTRANK(Intake[Assets Under Management],D183)*10)</f>
        <v/>
      </c>
      <c r="L183" s="16">
        <f>IFERROR(SUM(Intake[[#This Row],[Revenue Score]:[AUM Score]]),"")</f>
        <v>0</v>
      </c>
      <c r="M183" s="18"/>
      <c r="N183" s="18"/>
      <c r="O183" s="18"/>
      <c r="P183" s="18"/>
      <c r="Q183" s="18"/>
      <c r="R183" s="15">
        <f>SUM(Intake[[#This Row],[Referral Potential]:[Savings Potential]])</f>
        <v>0</v>
      </c>
      <c r="S183" s="15">
        <f>+Intake[[#This Row],[Quantitative Score]]+Intake[[#This Row],[Qualitative Score]]</f>
        <v>0</v>
      </c>
      <c r="T18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3" s="102"/>
      <c r="V183" s="102"/>
      <c r="W183" s="103"/>
      <c r="X183" s="103"/>
      <c r="Y183" s="44" t="str">
        <f>IFERROR(IF(S183=0,"",_xlfn.PERCENTRANK.EXC(Intake[Total Score],S183)),)</f>
        <v/>
      </c>
      <c r="Z183" s="38" t="str">
        <f xml:space="preserve">
(IF(Intake[[#This Row],[Rank]]="","",
IF(Intake[[#This Row],[Rank]]&gt;($Z$6+$Z$5+$Z$4),$Y$3,
IF(Intake[[#This Row],[Rank]]&gt;($Z$6+$Z$5),$Y$4,
IF(Intake[[#This Row],[Rank]]&gt;($Z$6),$Y$5,
IF(Intake[[#This Row],[Rank]]&lt;($Z$6),$Y$6,
))))))</f>
        <v/>
      </c>
      <c r="AA183" s="20"/>
      <c r="AB183" s="20" t="s">
        <v>73</v>
      </c>
      <c r="AC183" s="20"/>
      <c r="AD183" s="106"/>
      <c r="AE183" s="106"/>
      <c r="AF183" s="106"/>
      <c r="AG183" s="106"/>
      <c r="AH183" s="106"/>
      <c r="AI183" s="106"/>
      <c r="AJ183" s="107"/>
      <c r="AK183" s="108"/>
      <c r="AL183" s="107"/>
      <c r="AM183" s="112"/>
      <c r="AN183" s="112"/>
      <c r="AO183" s="107"/>
      <c r="AP183" s="109"/>
      <c r="AQ183" s="107"/>
    </row>
    <row r="184" spans="2:43" ht="14.85" customHeight="1" x14ac:dyDescent="0.3">
      <c r="B184" s="18" t="s">
        <v>249</v>
      </c>
      <c r="C184" s="107" t="s">
        <v>81</v>
      </c>
      <c r="D184" s="97"/>
      <c r="E184" s="97"/>
      <c r="F184" s="98"/>
      <c r="G184" s="97"/>
      <c r="H184" s="97"/>
      <c r="I184" s="101" t="str">
        <f t="shared" si="2"/>
        <v/>
      </c>
      <c r="J184" s="16" t="str">
        <f>IF(G184="","",PERCENTRANK(Intake[T-12 Production],G184)*10)</f>
        <v/>
      </c>
      <c r="K184" s="16" t="str">
        <f>IF(D184="","",PERCENTRANK(Intake[Assets Under Management],D184)*10)</f>
        <v/>
      </c>
      <c r="L184" s="16">
        <f>IFERROR(SUM(Intake[[#This Row],[Revenue Score]:[AUM Score]]),"")</f>
        <v>0</v>
      </c>
      <c r="M184" s="18"/>
      <c r="N184" s="18"/>
      <c r="O184" s="18"/>
      <c r="P184" s="18"/>
      <c r="Q184" s="18"/>
      <c r="R184" s="15">
        <f>SUM(Intake[[#This Row],[Referral Potential]:[Savings Potential]])</f>
        <v>0</v>
      </c>
      <c r="S184" s="15">
        <f>+Intake[[#This Row],[Quantitative Score]]+Intake[[#This Row],[Qualitative Score]]</f>
        <v>0</v>
      </c>
      <c r="T18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4" s="102"/>
      <c r="V184" s="102"/>
      <c r="W184" s="103"/>
      <c r="X184" s="103"/>
      <c r="Y184" s="44" t="str">
        <f>IFERROR(IF(S184=0,"",_xlfn.PERCENTRANK.EXC(Intake[Total Score],S184)),)</f>
        <v/>
      </c>
      <c r="Z184" s="38" t="str">
        <f xml:space="preserve">
(IF(Intake[[#This Row],[Rank]]="","",
IF(Intake[[#This Row],[Rank]]&gt;($Z$6+$Z$5+$Z$4),$Y$3,
IF(Intake[[#This Row],[Rank]]&gt;($Z$6+$Z$5),$Y$4,
IF(Intake[[#This Row],[Rank]]&gt;($Z$6),$Y$5,
IF(Intake[[#This Row],[Rank]]&lt;($Z$6),$Y$6,
))))))</f>
        <v/>
      </c>
      <c r="AA184" s="20"/>
      <c r="AB184" s="20" t="s">
        <v>73</v>
      </c>
      <c r="AC184" s="20"/>
      <c r="AD184" s="106"/>
      <c r="AE184" s="106"/>
      <c r="AF184" s="106"/>
      <c r="AG184" s="106"/>
      <c r="AH184" s="106"/>
      <c r="AI184" s="106"/>
      <c r="AJ184" s="107"/>
      <c r="AK184" s="108"/>
      <c r="AL184" s="107"/>
      <c r="AM184" s="107"/>
      <c r="AN184" s="107"/>
      <c r="AO184" s="107"/>
      <c r="AP184" s="107"/>
      <c r="AQ184" s="107"/>
    </row>
    <row r="185" spans="2:43" ht="14.85" customHeight="1" x14ac:dyDescent="0.3">
      <c r="B185" s="18" t="s">
        <v>250</v>
      </c>
      <c r="C185" s="107" t="s">
        <v>77</v>
      </c>
      <c r="D185" s="97"/>
      <c r="E185" s="97"/>
      <c r="F185" s="98"/>
      <c r="G185" s="97"/>
      <c r="H185" s="97"/>
      <c r="I185" s="101" t="str">
        <f t="shared" si="2"/>
        <v/>
      </c>
      <c r="J185" s="16" t="str">
        <f>IF(G185="","",PERCENTRANK(Intake[T-12 Production],G185)*10)</f>
        <v/>
      </c>
      <c r="K185" s="16" t="str">
        <f>IF(D185="","",PERCENTRANK(Intake[Assets Under Management],D185)*10)</f>
        <v/>
      </c>
      <c r="L185" s="16">
        <f>IFERROR(SUM(Intake[[#This Row],[Revenue Score]:[AUM Score]]),"")</f>
        <v>0</v>
      </c>
      <c r="M185" s="18"/>
      <c r="N185" s="18"/>
      <c r="O185" s="18"/>
      <c r="P185" s="18"/>
      <c r="Q185" s="18"/>
      <c r="R185" s="15">
        <f>SUM(Intake[[#This Row],[Referral Potential]:[Savings Potential]])</f>
        <v>0</v>
      </c>
      <c r="S185" s="15">
        <f>+Intake[[#This Row],[Quantitative Score]]+Intake[[#This Row],[Qualitative Score]]</f>
        <v>0</v>
      </c>
      <c r="T18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5" s="102"/>
      <c r="V185" s="102"/>
      <c r="W185" s="103"/>
      <c r="X185" s="103"/>
      <c r="Y185" s="44" t="str">
        <f>IFERROR(IF(S185=0,"",_xlfn.PERCENTRANK.EXC(Intake[Total Score],S185)),)</f>
        <v/>
      </c>
      <c r="Z185" s="38" t="str">
        <f xml:space="preserve">
(IF(Intake[[#This Row],[Rank]]="","",
IF(Intake[[#This Row],[Rank]]&gt;($Z$6+$Z$5+$Z$4),$Y$3,
IF(Intake[[#This Row],[Rank]]&gt;($Z$6+$Z$5),$Y$4,
IF(Intake[[#This Row],[Rank]]&gt;($Z$6),$Y$5,
IF(Intake[[#This Row],[Rank]]&lt;($Z$6),$Y$6,
))))))</f>
        <v/>
      </c>
      <c r="AA185" s="20"/>
      <c r="AB185" s="20" t="s">
        <v>73</v>
      </c>
      <c r="AC185" s="20"/>
      <c r="AD185" s="106"/>
      <c r="AE185" s="106"/>
      <c r="AF185" s="106"/>
      <c r="AG185" s="106"/>
      <c r="AH185" s="106"/>
      <c r="AI185" s="106"/>
      <c r="AJ185" s="107"/>
      <c r="AK185" s="108"/>
      <c r="AL185" s="107"/>
      <c r="AM185" s="112"/>
      <c r="AN185" s="112"/>
      <c r="AO185" s="107"/>
      <c r="AP185" s="109"/>
      <c r="AQ185" s="107"/>
    </row>
    <row r="186" spans="2:43" ht="14.85" customHeight="1" x14ac:dyDescent="0.3">
      <c r="B186" s="18" t="s">
        <v>251</v>
      </c>
      <c r="C186" s="107" t="s">
        <v>77</v>
      </c>
      <c r="D186" s="97"/>
      <c r="E186" s="97"/>
      <c r="F186" s="98"/>
      <c r="G186" s="97"/>
      <c r="H186" s="97"/>
      <c r="I186" s="101" t="str">
        <f t="shared" si="2"/>
        <v/>
      </c>
      <c r="J186" s="16" t="str">
        <f>IF(G186="","",PERCENTRANK(Intake[T-12 Production],G186)*10)</f>
        <v/>
      </c>
      <c r="K186" s="16" t="str">
        <f>IF(D186="","",PERCENTRANK(Intake[Assets Under Management],D186)*10)</f>
        <v/>
      </c>
      <c r="L186" s="16">
        <f>IFERROR(SUM(Intake[[#This Row],[Revenue Score]:[AUM Score]]),"")</f>
        <v>0</v>
      </c>
      <c r="M186" s="18"/>
      <c r="N186" s="18"/>
      <c r="O186" s="18"/>
      <c r="P186" s="18"/>
      <c r="Q186" s="18"/>
      <c r="R186" s="15">
        <f>SUM(Intake[[#This Row],[Referral Potential]:[Savings Potential]])</f>
        <v>0</v>
      </c>
      <c r="S186" s="15">
        <f>+Intake[[#This Row],[Quantitative Score]]+Intake[[#This Row],[Qualitative Score]]</f>
        <v>0</v>
      </c>
      <c r="T18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6" s="102"/>
      <c r="V186" s="102"/>
      <c r="W186" s="103"/>
      <c r="X186" s="103"/>
      <c r="Y186" s="44" t="str">
        <f>IFERROR(IF(S186=0,"",_xlfn.PERCENTRANK.EXC(Intake[Total Score],S186)),)</f>
        <v/>
      </c>
      <c r="Z186" s="38" t="str">
        <f xml:space="preserve">
(IF(Intake[[#This Row],[Rank]]="","",
IF(Intake[[#This Row],[Rank]]&gt;($Z$6+$Z$5+$Z$4),$Y$3,
IF(Intake[[#This Row],[Rank]]&gt;($Z$6+$Z$5),$Y$4,
IF(Intake[[#This Row],[Rank]]&gt;($Z$6),$Y$5,
IF(Intake[[#This Row],[Rank]]&lt;($Z$6),$Y$6,
))))))</f>
        <v/>
      </c>
      <c r="AA186" s="20"/>
      <c r="AB186" s="20" t="s">
        <v>73</v>
      </c>
      <c r="AC186" s="20"/>
      <c r="AD186" s="106"/>
      <c r="AE186" s="106"/>
      <c r="AF186" s="106"/>
      <c r="AG186" s="106"/>
      <c r="AH186" s="106"/>
      <c r="AI186" s="106"/>
      <c r="AJ186" s="107"/>
      <c r="AK186" s="108"/>
      <c r="AL186" s="107"/>
      <c r="AM186" s="107"/>
      <c r="AN186" s="107"/>
      <c r="AO186" s="107"/>
      <c r="AP186" s="109"/>
      <c r="AQ186" s="107"/>
    </row>
    <row r="187" spans="2:43" ht="14.85" customHeight="1" x14ac:dyDescent="0.3">
      <c r="B187" s="18" t="s">
        <v>252</v>
      </c>
      <c r="C187" s="107" t="s">
        <v>72</v>
      </c>
      <c r="D187" s="97"/>
      <c r="E187" s="97"/>
      <c r="F187" s="98"/>
      <c r="G187" s="97"/>
      <c r="H187" s="98"/>
      <c r="I187" s="101" t="str">
        <f t="shared" si="2"/>
        <v/>
      </c>
      <c r="J187" s="16" t="str">
        <f>IF(G187="","",PERCENTRANK(Intake[T-12 Production],G187)*10)</f>
        <v/>
      </c>
      <c r="K187" s="16" t="str">
        <f>IF(D187="","",PERCENTRANK(Intake[Assets Under Management],D187)*10)</f>
        <v/>
      </c>
      <c r="L187" s="16">
        <f>IFERROR(SUM(Intake[[#This Row],[Revenue Score]:[AUM Score]]),"")</f>
        <v>0</v>
      </c>
      <c r="M187" s="18"/>
      <c r="N187" s="18"/>
      <c r="O187" s="18"/>
      <c r="P187" s="18"/>
      <c r="Q187" s="18"/>
      <c r="R187" s="15">
        <f>SUM(Intake[[#This Row],[Referral Potential]:[Savings Potential]])</f>
        <v>0</v>
      </c>
      <c r="S187" s="15">
        <f>+Intake[[#This Row],[Quantitative Score]]+Intake[[#This Row],[Qualitative Score]]</f>
        <v>0</v>
      </c>
      <c r="T18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7" s="102"/>
      <c r="V187" s="102"/>
      <c r="W187" s="103"/>
      <c r="X187" s="103"/>
      <c r="Y187" s="44" t="str">
        <f>IFERROR(IF(S187=0,"",_xlfn.PERCENTRANK.EXC(Intake[Total Score],S187)),)</f>
        <v/>
      </c>
      <c r="Z187" s="38" t="str">
        <f xml:space="preserve">
(IF(Intake[[#This Row],[Rank]]="","",
IF(Intake[[#This Row],[Rank]]&gt;($Z$6+$Z$5+$Z$4),$Y$3,
IF(Intake[[#This Row],[Rank]]&gt;($Z$6+$Z$5),$Y$4,
IF(Intake[[#This Row],[Rank]]&gt;($Z$6),$Y$5,
IF(Intake[[#This Row],[Rank]]&lt;($Z$6),$Y$6,
))))))</f>
        <v/>
      </c>
      <c r="AA187" s="20"/>
      <c r="AB187" s="20" t="s">
        <v>73</v>
      </c>
      <c r="AC187" s="20"/>
      <c r="AD187" s="106"/>
      <c r="AE187" s="106"/>
      <c r="AF187" s="106"/>
      <c r="AG187" s="106"/>
      <c r="AH187" s="106"/>
      <c r="AI187" s="106"/>
      <c r="AJ187" s="107"/>
      <c r="AK187" s="108"/>
      <c r="AL187" s="107"/>
      <c r="AM187" s="107"/>
      <c r="AN187" s="107"/>
      <c r="AO187" s="107"/>
      <c r="AP187" s="109"/>
      <c r="AQ187" s="107"/>
    </row>
    <row r="188" spans="2:43" ht="14.85" customHeight="1" x14ac:dyDescent="0.3">
      <c r="B188" s="18" t="s">
        <v>253</v>
      </c>
      <c r="C188" s="107" t="s">
        <v>72</v>
      </c>
      <c r="D188" s="97"/>
      <c r="E188" s="97"/>
      <c r="F188" s="98"/>
      <c r="G188" s="97"/>
      <c r="H188" s="98"/>
      <c r="I188" s="101" t="str">
        <f t="shared" si="2"/>
        <v/>
      </c>
      <c r="J188" s="16" t="str">
        <f>IF(G188="","",PERCENTRANK(Intake[T-12 Production],G188)*10)</f>
        <v/>
      </c>
      <c r="K188" s="16" t="str">
        <f>IF(D188="","",PERCENTRANK(Intake[Assets Under Management],D188)*10)</f>
        <v/>
      </c>
      <c r="L188" s="16">
        <f>IFERROR(SUM(Intake[[#This Row],[Revenue Score]:[AUM Score]]),"")</f>
        <v>0</v>
      </c>
      <c r="M188" s="18"/>
      <c r="N188" s="18"/>
      <c r="O188" s="18"/>
      <c r="P188" s="18"/>
      <c r="Q188" s="18"/>
      <c r="R188" s="15">
        <f>SUM(Intake[[#This Row],[Referral Potential]:[Savings Potential]])</f>
        <v>0</v>
      </c>
      <c r="S188" s="15">
        <f>+Intake[[#This Row],[Quantitative Score]]+Intake[[#This Row],[Qualitative Score]]</f>
        <v>0</v>
      </c>
      <c r="T18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8" s="102"/>
      <c r="V188" s="102"/>
      <c r="W188" s="103"/>
      <c r="X188" s="103"/>
      <c r="Y188" s="44" t="str">
        <f>IFERROR(IF(S188=0,"",_xlfn.PERCENTRANK.EXC(Intake[Total Score],S188)),)</f>
        <v/>
      </c>
      <c r="Z188" s="38" t="str">
        <f xml:space="preserve">
(IF(Intake[[#This Row],[Rank]]="","",
IF(Intake[[#This Row],[Rank]]&gt;($Z$6+$Z$5+$Z$4),$Y$3,
IF(Intake[[#This Row],[Rank]]&gt;($Z$6+$Z$5),$Y$4,
IF(Intake[[#This Row],[Rank]]&gt;($Z$6),$Y$5,
IF(Intake[[#This Row],[Rank]]&lt;($Z$6),$Y$6,
))))))</f>
        <v/>
      </c>
      <c r="AA188" s="20"/>
      <c r="AB188" s="20" t="s">
        <v>73</v>
      </c>
      <c r="AC188" s="20"/>
      <c r="AD188" s="106"/>
      <c r="AE188" s="106"/>
      <c r="AF188" s="106"/>
      <c r="AG188" s="106"/>
      <c r="AH188" s="106"/>
      <c r="AI188" s="106"/>
      <c r="AJ188" s="109"/>
      <c r="AK188" s="110"/>
      <c r="AL188" s="107"/>
      <c r="AM188" s="112"/>
      <c r="AN188" s="107"/>
      <c r="AO188" s="107"/>
      <c r="AP188" s="109"/>
      <c r="AQ188" s="107"/>
    </row>
    <row r="189" spans="2:43" ht="14.85" customHeight="1" x14ac:dyDescent="0.3">
      <c r="B189" s="18" t="s">
        <v>254</v>
      </c>
      <c r="C189" s="107" t="s">
        <v>81</v>
      </c>
      <c r="D189" s="97"/>
      <c r="E189" s="97"/>
      <c r="F189" s="98"/>
      <c r="G189" s="97"/>
      <c r="H189" s="98"/>
      <c r="I189" s="101" t="str">
        <f t="shared" si="2"/>
        <v/>
      </c>
      <c r="J189" s="16" t="str">
        <f>IF(G189="","",PERCENTRANK(Intake[T-12 Production],G189)*10)</f>
        <v/>
      </c>
      <c r="K189" s="16" t="str">
        <f>IF(D189="","",PERCENTRANK(Intake[Assets Under Management],D189)*10)</f>
        <v/>
      </c>
      <c r="L189" s="16">
        <f>IFERROR(SUM(Intake[[#This Row],[Revenue Score]:[AUM Score]]),"")</f>
        <v>0</v>
      </c>
      <c r="M189" s="18"/>
      <c r="N189" s="18"/>
      <c r="O189" s="18"/>
      <c r="P189" s="18"/>
      <c r="Q189" s="18"/>
      <c r="R189" s="15">
        <f>SUM(Intake[[#This Row],[Referral Potential]:[Savings Potential]])</f>
        <v>0</v>
      </c>
      <c r="S189" s="15">
        <f>+Intake[[#This Row],[Quantitative Score]]+Intake[[#This Row],[Qualitative Score]]</f>
        <v>0</v>
      </c>
      <c r="T18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89" s="102"/>
      <c r="V189" s="102"/>
      <c r="W189" s="103"/>
      <c r="X189" s="103"/>
      <c r="Y189" s="44" t="str">
        <f>IFERROR(IF(S189=0,"",_xlfn.PERCENTRANK.EXC(Intake[Total Score],S189)),)</f>
        <v/>
      </c>
      <c r="Z189" s="38" t="str">
        <f xml:space="preserve">
(IF(Intake[[#This Row],[Rank]]="","",
IF(Intake[[#This Row],[Rank]]&gt;($Z$6+$Z$5+$Z$4),$Y$3,
IF(Intake[[#This Row],[Rank]]&gt;($Z$6+$Z$5),$Y$4,
IF(Intake[[#This Row],[Rank]]&gt;($Z$6),$Y$5,
IF(Intake[[#This Row],[Rank]]&lt;($Z$6),$Y$6,
))))))</f>
        <v/>
      </c>
      <c r="AA189" s="20"/>
      <c r="AB189" s="20" t="s">
        <v>73</v>
      </c>
      <c r="AC189" s="20"/>
      <c r="AD189" s="106"/>
      <c r="AE189" s="106"/>
      <c r="AF189" s="106"/>
      <c r="AG189" s="106"/>
      <c r="AH189" s="106"/>
      <c r="AI189" s="106"/>
      <c r="AJ189" s="107"/>
      <c r="AK189" s="108"/>
      <c r="AL189" s="107"/>
      <c r="AM189" s="112"/>
      <c r="AN189" s="107"/>
      <c r="AO189" s="107"/>
      <c r="AP189" s="109"/>
      <c r="AQ189" s="107"/>
    </row>
    <row r="190" spans="2:43" ht="14.85" customHeight="1" x14ac:dyDescent="0.3">
      <c r="B190" s="18" t="s">
        <v>255</v>
      </c>
      <c r="C190" s="107" t="s">
        <v>77</v>
      </c>
      <c r="D190" s="97"/>
      <c r="E190" s="97"/>
      <c r="F190" s="98"/>
      <c r="G190" s="97"/>
      <c r="H190" s="97"/>
      <c r="I190" s="101" t="str">
        <f t="shared" si="2"/>
        <v/>
      </c>
      <c r="J190" s="16" t="str">
        <f>IF(G190="","",PERCENTRANK(Intake[T-12 Production],G190)*10)</f>
        <v/>
      </c>
      <c r="K190" s="16" t="str">
        <f>IF(D190="","",PERCENTRANK(Intake[Assets Under Management],D190)*10)</f>
        <v/>
      </c>
      <c r="L190" s="16">
        <f>IFERROR(SUM(Intake[[#This Row],[Revenue Score]:[AUM Score]]),"")</f>
        <v>0</v>
      </c>
      <c r="M190" s="18"/>
      <c r="N190" s="18"/>
      <c r="O190" s="18"/>
      <c r="P190" s="18"/>
      <c r="Q190" s="18"/>
      <c r="R190" s="15">
        <f>SUM(Intake[[#This Row],[Referral Potential]:[Savings Potential]])</f>
        <v>0</v>
      </c>
      <c r="S190" s="15">
        <f>+Intake[[#This Row],[Quantitative Score]]+Intake[[#This Row],[Qualitative Score]]</f>
        <v>0</v>
      </c>
      <c r="T19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0" s="102"/>
      <c r="V190" s="102"/>
      <c r="W190" s="103"/>
      <c r="X190" s="103"/>
      <c r="Y190" s="44" t="str">
        <f>IFERROR(IF(S190=0,"",_xlfn.PERCENTRANK.EXC(Intake[Total Score],S190)),)</f>
        <v/>
      </c>
      <c r="Z190" s="38" t="str">
        <f xml:space="preserve">
(IF(Intake[[#This Row],[Rank]]="","",
IF(Intake[[#This Row],[Rank]]&gt;($Z$6+$Z$5+$Z$4),$Y$3,
IF(Intake[[#This Row],[Rank]]&gt;($Z$6+$Z$5),$Y$4,
IF(Intake[[#This Row],[Rank]]&gt;($Z$6),$Y$5,
IF(Intake[[#This Row],[Rank]]&lt;($Z$6),$Y$6,
))))))</f>
        <v/>
      </c>
      <c r="AA190" s="20"/>
      <c r="AB190" s="20" t="s">
        <v>73</v>
      </c>
      <c r="AC190" s="20"/>
      <c r="AD190" s="106"/>
      <c r="AE190" s="106"/>
      <c r="AF190" s="106"/>
      <c r="AG190" s="106"/>
      <c r="AH190" s="106"/>
      <c r="AI190" s="106"/>
      <c r="AJ190" s="109"/>
      <c r="AK190" s="108"/>
      <c r="AL190" s="107"/>
      <c r="AM190" s="112"/>
      <c r="AN190" s="107"/>
      <c r="AO190" s="107"/>
      <c r="AP190" s="107"/>
      <c r="AQ190" s="107"/>
    </row>
    <row r="191" spans="2:43" ht="14.85" customHeight="1" x14ac:dyDescent="0.3">
      <c r="B191" s="18" t="s">
        <v>256</v>
      </c>
      <c r="C191" s="107" t="s">
        <v>77</v>
      </c>
      <c r="D191" s="97"/>
      <c r="E191" s="97"/>
      <c r="F191" s="98"/>
      <c r="G191" s="97"/>
      <c r="H191" s="97"/>
      <c r="I191" s="101" t="str">
        <f t="shared" si="2"/>
        <v/>
      </c>
      <c r="J191" s="16" t="str">
        <f>IF(G191="","",PERCENTRANK(Intake[T-12 Production],G191)*10)</f>
        <v/>
      </c>
      <c r="K191" s="16" t="str">
        <f>IF(D191="","",PERCENTRANK(Intake[Assets Under Management],D191)*10)</f>
        <v/>
      </c>
      <c r="L191" s="16">
        <f>IFERROR(SUM(Intake[[#This Row],[Revenue Score]:[AUM Score]]),"")</f>
        <v>0</v>
      </c>
      <c r="M191" s="18"/>
      <c r="N191" s="18"/>
      <c r="O191" s="18"/>
      <c r="P191" s="18"/>
      <c r="Q191" s="18"/>
      <c r="R191" s="15">
        <f>SUM(Intake[[#This Row],[Referral Potential]:[Savings Potential]])</f>
        <v>0</v>
      </c>
      <c r="S191" s="15">
        <f>+Intake[[#This Row],[Quantitative Score]]+Intake[[#This Row],[Qualitative Score]]</f>
        <v>0</v>
      </c>
      <c r="T19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1" s="102"/>
      <c r="V191" s="102"/>
      <c r="W191" s="103"/>
      <c r="X191" s="103"/>
      <c r="Y191" s="44" t="str">
        <f>IFERROR(IF(S191=0,"",_xlfn.PERCENTRANK.EXC(Intake[Total Score],S191)),)</f>
        <v/>
      </c>
      <c r="Z191" s="38" t="str">
        <f xml:space="preserve">
(IF(Intake[[#This Row],[Rank]]="","",
IF(Intake[[#This Row],[Rank]]&gt;($Z$6+$Z$5+$Z$4),$Y$3,
IF(Intake[[#This Row],[Rank]]&gt;($Z$6+$Z$5),$Y$4,
IF(Intake[[#This Row],[Rank]]&gt;($Z$6),$Y$5,
IF(Intake[[#This Row],[Rank]]&lt;($Z$6),$Y$6,
))))))</f>
        <v/>
      </c>
      <c r="AA191" s="20"/>
      <c r="AB191" s="20" t="s">
        <v>73</v>
      </c>
      <c r="AC191" s="20"/>
      <c r="AD191" s="106"/>
      <c r="AE191" s="106"/>
      <c r="AF191" s="106"/>
      <c r="AG191" s="106"/>
      <c r="AH191" s="106"/>
      <c r="AI191" s="106"/>
      <c r="AJ191" s="109"/>
      <c r="AK191" s="108"/>
      <c r="AL191" s="107"/>
      <c r="AM191" s="112"/>
      <c r="AN191" s="107"/>
      <c r="AO191" s="107"/>
      <c r="AP191" s="107"/>
      <c r="AQ191" s="107"/>
    </row>
    <row r="192" spans="2:43" ht="14.85" customHeight="1" x14ac:dyDescent="0.3">
      <c r="B192" s="18" t="s">
        <v>257</v>
      </c>
      <c r="C192" s="107" t="s">
        <v>77</v>
      </c>
      <c r="D192" s="97"/>
      <c r="E192" s="97"/>
      <c r="F192" s="98"/>
      <c r="G192" s="97"/>
      <c r="H192" s="98"/>
      <c r="I192" s="101" t="str">
        <f t="shared" si="2"/>
        <v/>
      </c>
      <c r="J192" s="16" t="str">
        <f>IF(G192="","",PERCENTRANK(Intake[T-12 Production],G192)*10)</f>
        <v/>
      </c>
      <c r="K192" s="16" t="str">
        <f>IF(D192="","",PERCENTRANK(Intake[Assets Under Management],D192)*10)</f>
        <v/>
      </c>
      <c r="L192" s="16">
        <f>IFERROR(SUM(Intake[[#This Row],[Revenue Score]:[AUM Score]]),"")</f>
        <v>0</v>
      </c>
      <c r="M192" s="18"/>
      <c r="N192" s="18"/>
      <c r="O192" s="18"/>
      <c r="P192" s="18"/>
      <c r="Q192" s="18"/>
      <c r="R192" s="15">
        <f>SUM(Intake[[#This Row],[Referral Potential]:[Savings Potential]])</f>
        <v>0</v>
      </c>
      <c r="S192" s="15">
        <f>+Intake[[#This Row],[Quantitative Score]]+Intake[[#This Row],[Qualitative Score]]</f>
        <v>0</v>
      </c>
      <c r="T19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2" s="102"/>
      <c r="V192" s="102"/>
      <c r="W192" s="103"/>
      <c r="X192" s="103"/>
      <c r="Y192" s="44" t="str">
        <f>IFERROR(IF(S192=0,"",_xlfn.PERCENTRANK.EXC(Intake[Total Score],S192)),)</f>
        <v/>
      </c>
      <c r="Z192" s="38" t="str">
        <f xml:space="preserve">
(IF(Intake[[#This Row],[Rank]]="","",
IF(Intake[[#This Row],[Rank]]&gt;($Z$6+$Z$5+$Z$4),$Y$3,
IF(Intake[[#This Row],[Rank]]&gt;($Z$6+$Z$5),$Y$4,
IF(Intake[[#This Row],[Rank]]&gt;($Z$6),$Y$5,
IF(Intake[[#This Row],[Rank]]&lt;($Z$6),$Y$6,
))))))</f>
        <v/>
      </c>
      <c r="AA192" s="20"/>
      <c r="AB192" s="20" t="s">
        <v>73</v>
      </c>
      <c r="AC192" s="20"/>
      <c r="AD192" s="106"/>
      <c r="AE192" s="106"/>
      <c r="AF192" s="106"/>
      <c r="AG192" s="106"/>
      <c r="AH192" s="106"/>
      <c r="AI192" s="106"/>
      <c r="AJ192" s="107"/>
      <c r="AK192" s="108"/>
      <c r="AL192" s="107"/>
      <c r="AM192" s="117"/>
      <c r="AN192" s="107"/>
      <c r="AO192" s="107"/>
      <c r="AP192" s="107"/>
      <c r="AQ192" s="107"/>
    </row>
    <row r="193" spans="2:43" ht="14.85" customHeight="1" x14ac:dyDescent="0.3">
      <c r="B193" s="18" t="s">
        <v>258</v>
      </c>
      <c r="C193" s="107" t="s">
        <v>77</v>
      </c>
      <c r="D193" s="97"/>
      <c r="E193" s="97"/>
      <c r="F193" s="98"/>
      <c r="G193" s="97"/>
      <c r="H193" s="97"/>
      <c r="I193" s="101" t="str">
        <f t="shared" si="2"/>
        <v/>
      </c>
      <c r="J193" s="16" t="str">
        <f>IF(G193="","",PERCENTRANK(Intake[T-12 Production],G193)*10)</f>
        <v/>
      </c>
      <c r="K193" s="16" t="str">
        <f>IF(D193="","",PERCENTRANK(Intake[Assets Under Management],D193)*10)</f>
        <v/>
      </c>
      <c r="L193" s="16">
        <f>IFERROR(SUM(Intake[[#This Row],[Revenue Score]:[AUM Score]]),"")</f>
        <v>0</v>
      </c>
      <c r="M193" s="18"/>
      <c r="N193" s="18"/>
      <c r="O193" s="18"/>
      <c r="P193" s="18"/>
      <c r="Q193" s="18"/>
      <c r="R193" s="15">
        <f>SUM(Intake[[#This Row],[Referral Potential]:[Savings Potential]])</f>
        <v>0</v>
      </c>
      <c r="S193" s="15">
        <f>+Intake[[#This Row],[Quantitative Score]]+Intake[[#This Row],[Qualitative Score]]</f>
        <v>0</v>
      </c>
      <c r="T19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3" s="102"/>
      <c r="V193" s="102"/>
      <c r="W193" s="103"/>
      <c r="X193" s="103"/>
      <c r="Y193" s="44" t="str">
        <f>IFERROR(IF(S193=0,"",_xlfn.PERCENTRANK.EXC(Intake[Total Score],S193)),)</f>
        <v/>
      </c>
      <c r="Z193" s="38" t="str">
        <f xml:space="preserve">
(IF(Intake[[#This Row],[Rank]]="","",
IF(Intake[[#This Row],[Rank]]&gt;($Z$6+$Z$5+$Z$4),$Y$3,
IF(Intake[[#This Row],[Rank]]&gt;($Z$6+$Z$5),$Y$4,
IF(Intake[[#This Row],[Rank]]&gt;($Z$6),$Y$5,
IF(Intake[[#This Row],[Rank]]&lt;($Z$6),$Y$6,
))))))</f>
        <v/>
      </c>
      <c r="AA193" s="20"/>
      <c r="AB193" s="20" t="s">
        <v>73</v>
      </c>
      <c r="AC193" s="20"/>
      <c r="AD193" s="106"/>
      <c r="AE193" s="106"/>
      <c r="AF193" s="106"/>
      <c r="AG193" s="106"/>
      <c r="AH193" s="106"/>
      <c r="AI193" s="106"/>
      <c r="AJ193" s="107"/>
      <c r="AK193" s="108"/>
      <c r="AL193" s="109"/>
      <c r="AM193" s="113"/>
      <c r="AN193" s="109"/>
      <c r="AO193" s="107"/>
      <c r="AP193" s="109"/>
      <c r="AQ193" s="109"/>
    </row>
    <row r="194" spans="2:43" ht="14.85" customHeight="1" x14ac:dyDescent="0.3">
      <c r="B194" s="18" t="s">
        <v>259</v>
      </c>
      <c r="C194" s="107" t="s">
        <v>81</v>
      </c>
      <c r="D194" s="97"/>
      <c r="E194" s="97"/>
      <c r="F194" s="98"/>
      <c r="G194" s="97"/>
      <c r="H194" s="98"/>
      <c r="I194" s="101" t="str">
        <f t="shared" si="2"/>
        <v/>
      </c>
      <c r="J194" s="16" t="str">
        <f>IF(G194="","",PERCENTRANK(Intake[T-12 Production],G194)*10)</f>
        <v/>
      </c>
      <c r="K194" s="16" t="str">
        <f>IF(D194="","",PERCENTRANK(Intake[Assets Under Management],D194)*10)</f>
        <v/>
      </c>
      <c r="L194" s="16">
        <f>IFERROR(SUM(Intake[[#This Row],[Revenue Score]:[AUM Score]]),"")</f>
        <v>0</v>
      </c>
      <c r="M194" s="18"/>
      <c r="N194" s="18"/>
      <c r="O194" s="18"/>
      <c r="P194" s="18"/>
      <c r="Q194" s="18"/>
      <c r="R194" s="15">
        <f>SUM(Intake[[#This Row],[Referral Potential]:[Savings Potential]])</f>
        <v>0</v>
      </c>
      <c r="S194" s="15">
        <f>+Intake[[#This Row],[Quantitative Score]]+Intake[[#This Row],[Qualitative Score]]</f>
        <v>0</v>
      </c>
      <c r="T19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4" s="102"/>
      <c r="V194" s="102"/>
      <c r="W194" s="103"/>
      <c r="X194" s="103"/>
      <c r="Y194" s="44" t="str">
        <f>IFERROR(IF(S194=0,"",_xlfn.PERCENTRANK.EXC(Intake[Total Score],S194)),)</f>
        <v/>
      </c>
      <c r="Z194" s="38" t="str">
        <f xml:space="preserve">
(IF(Intake[[#This Row],[Rank]]="","",
IF(Intake[[#This Row],[Rank]]&gt;($Z$6+$Z$5+$Z$4),$Y$3,
IF(Intake[[#This Row],[Rank]]&gt;($Z$6+$Z$5),$Y$4,
IF(Intake[[#This Row],[Rank]]&gt;($Z$6),$Y$5,
IF(Intake[[#This Row],[Rank]]&lt;($Z$6),$Y$6,
))))))</f>
        <v/>
      </c>
      <c r="AA194" s="20"/>
      <c r="AB194" s="20" t="s">
        <v>73</v>
      </c>
      <c r="AC194" s="20"/>
      <c r="AD194" s="106"/>
      <c r="AE194" s="106"/>
      <c r="AF194" s="106"/>
      <c r="AG194" s="106"/>
      <c r="AH194" s="106"/>
      <c r="AI194" s="106"/>
      <c r="AJ194" s="107"/>
      <c r="AK194" s="108"/>
      <c r="AL194" s="107"/>
      <c r="AM194" s="107"/>
      <c r="AN194" s="107"/>
      <c r="AO194" s="107"/>
      <c r="AP194" s="107"/>
      <c r="AQ194" s="107"/>
    </row>
    <row r="195" spans="2:43" ht="14.85" customHeight="1" x14ac:dyDescent="0.3">
      <c r="B195" s="18" t="s">
        <v>260</v>
      </c>
      <c r="C195" s="107" t="s">
        <v>77</v>
      </c>
      <c r="D195" s="97"/>
      <c r="E195" s="97"/>
      <c r="F195" s="98"/>
      <c r="G195" s="97"/>
      <c r="H195" s="97"/>
      <c r="I195" s="101" t="str">
        <f t="shared" si="2"/>
        <v/>
      </c>
      <c r="J195" s="16" t="str">
        <f>IF(G195="","",PERCENTRANK(Intake[T-12 Production],G195)*10)</f>
        <v/>
      </c>
      <c r="K195" s="16" t="str">
        <f>IF(D195="","",PERCENTRANK(Intake[Assets Under Management],D195)*10)</f>
        <v/>
      </c>
      <c r="L195" s="16">
        <f>IFERROR(SUM(Intake[[#This Row],[Revenue Score]:[AUM Score]]),"")</f>
        <v>0</v>
      </c>
      <c r="M195" s="18"/>
      <c r="N195" s="18"/>
      <c r="O195" s="18"/>
      <c r="P195" s="18"/>
      <c r="Q195" s="18"/>
      <c r="R195" s="15">
        <f>SUM(Intake[[#This Row],[Referral Potential]:[Savings Potential]])</f>
        <v>0</v>
      </c>
      <c r="S195" s="15">
        <f>+Intake[[#This Row],[Quantitative Score]]+Intake[[#This Row],[Qualitative Score]]</f>
        <v>0</v>
      </c>
      <c r="T19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5" s="102"/>
      <c r="V195" s="102"/>
      <c r="W195" s="103"/>
      <c r="X195" s="103"/>
      <c r="Y195" s="44" t="str">
        <f>IFERROR(IF(S195=0,"",_xlfn.PERCENTRANK.EXC(Intake[Total Score],S195)),)</f>
        <v/>
      </c>
      <c r="Z195" s="38" t="str">
        <f xml:space="preserve">
(IF(Intake[[#This Row],[Rank]]="","",
IF(Intake[[#This Row],[Rank]]&gt;($Z$6+$Z$5+$Z$4),$Y$3,
IF(Intake[[#This Row],[Rank]]&gt;($Z$6+$Z$5),$Y$4,
IF(Intake[[#This Row],[Rank]]&gt;($Z$6),$Y$5,
IF(Intake[[#This Row],[Rank]]&lt;($Z$6),$Y$6,
))))))</f>
        <v/>
      </c>
      <c r="AA195" s="20"/>
      <c r="AB195" s="20" t="s">
        <v>73</v>
      </c>
      <c r="AC195" s="20"/>
      <c r="AD195" s="106"/>
      <c r="AE195" s="106"/>
      <c r="AF195" s="106"/>
      <c r="AG195" s="106"/>
      <c r="AH195" s="106"/>
      <c r="AI195" s="106"/>
      <c r="AJ195" s="109"/>
      <c r="AK195" s="110"/>
      <c r="AL195" s="107"/>
      <c r="AM195" s="112"/>
      <c r="AN195" s="107"/>
      <c r="AO195" s="109"/>
      <c r="AP195" s="109"/>
      <c r="AQ195" s="109"/>
    </row>
    <row r="196" spans="2:43" ht="14.85" customHeight="1" x14ac:dyDescent="0.3">
      <c r="B196" s="18" t="s">
        <v>261</v>
      </c>
      <c r="C196" s="107" t="s">
        <v>81</v>
      </c>
      <c r="D196" s="97"/>
      <c r="E196" s="97"/>
      <c r="F196" s="98"/>
      <c r="G196" s="97"/>
      <c r="H196" s="98"/>
      <c r="I196" s="101" t="str">
        <f t="shared" si="2"/>
        <v/>
      </c>
      <c r="J196" s="16" t="str">
        <f>IF(G196="","",PERCENTRANK(Intake[T-12 Production],G196)*10)</f>
        <v/>
      </c>
      <c r="K196" s="16" t="str">
        <f>IF(D196="","",PERCENTRANK(Intake[Assets Under Management],D196)*10)</f>
        <v/>
      </c>
      <c r="L196" s="16">
        <f>IFERROR(SUM(Intake[[#This Row],[Revenue Score]:[AUM Score]]),"")</f>
        <v>0</v>
      </c>
      <c r="M196" s="18"/>
      <c r="N196" s="18"/>
      <c r="O196" s="18"/>
      <c r="P196" s="18"/>
      <c r="Q196" s="18"/>
      <c r="R196" s="15">
        <f>SUM(Intake[[#This Row],[Referral Potential]:[Savings Potential]])</f>
        <v>0</v>
      </c>
      <c r="S196" s="15">
        <f>+Intake[[#This Row],[Quantitative Score]]+Intake[[#This Row],[Qualitative Score]]</f>
        <v>0</v>
      </c>
      <c r="T19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6" s="102"/>
      <c r="V196" s="102"/>
      <c r="W196" s="103"/>
      <c r="X196" s="103"/>
      <c r="Y196" s="44" t="str">
        <f>IFERROR(IF(S196=0,"",_xlfn.PERCENTRANK.EXC(Intake[Total Score],S196)),)</f>
        <v/>
      </c>
      <c r="Z196" s="38" t="str">
        <f xml:space="preserve">
(IF(Intake[[#This Row],[Rank]]="","",
IF(Intake[[#This Row],[Rank]]&gt;($Z$6+$Z$5+$Z$4),$Y$3,
IF(Intake[[#This Row],[Rank]]&gt;($Z$6+$Z$5),$Y$4,
IF(Intake[[#This Row],[Rank]]&gt;($Z$6),$Y$5,
IF(Intake[[#This Row],[Rank]]&lt;($Z$6),$Y$6,
))))))</f>
        <v/>
      </c>
      <c r="AA196" s="20"/>
      <c r="AB196" s="20" t="s">
        <v>73</v>
      </c>
      <c r="AC196" s="20"/>
      <c r="AD196" s="106"/>
      <c r="AE196" s="106"/>
      <c r="AF196" s="106"/>
      <c r="AG196" s="106"/>
      <c r="AH196" s="106"/>
      <c r="AI196" s="106"/>
      <c r="AJ196" s="109"/>
      <c r="AK196" s="108"/>
      <c r="AL196" s="107"/>
      <c r="AM196" s="112"/>
      <c r="AN196" s="107"/>
      <c r="AO196" s="107"/>
      <c r="AP196" s="109"/>
      <c r="AQ196" s="107"/>
    </row>
    <row r="197" spans="2:43" ht="14.85" customHeight="1" x14ac:dyDescent="0.3">
      <c r="B197" s="18" t="s">
        <v>262</v>
      </c>
      <c r="C197" s="107" t="s">
        <v>72</v>
      </c>
      <c r="D197" s="97"/>
      <c r="E197" s="97"/>
      <c r="F197" s="98"/>
      <c r="G197" s="97"/>
      <c r="H197" s="98"/>
      <c r="I197" s="101" t="str">
        <f t="shared" si="2"/>
        <v/>
      </c>
      <c r="J197" s="16" t="str">
        <f>IF(G197="","",PERCENTRANK(Intake[T-12 Production],G197)*10)</f>
        <v/>
      </c>
      <c r="K197" s="16" t="str">
        <f>IF(D197="","",PERCENTRANK(Intake[Assets Under Management],D197)*10)</f>
        <v/>
      </c>
      <c r="L197" s="16">
        <f>IFERROR(SUM(Intake[[#This Row],[Revenue Score]:[AUM Score]]),"")</f>
        <v>0</v>
      </c>
      <c r="M197" s="18"/>
      <c r="N197" s="18"/>
      <c r="O197" s="18"/>
      <c r="P197" s="18"/>
      <c r="Q197" s="18"/>
      <c r="R197" s="15">
        <f>SUM(Intake[[#This Row],[Referral Potential]:[Savings Potential]])</f>
        <v>0</v>
      </c>
      <c r="S197" s="15">
        <f>+Intake[[#This Row],[Quantitative Score]]+Intake[[#This Row],[Qualitative Score]]</f>
        <v>0</v>
      </c>
      <c r="T19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7" s="102"/>
      <c r="V197" s="102"/>
      <c r="W197" s="103"/>
      <c r="X197" s="103"/>
      <c r="Y197" s="44" t="str">
        <f>IFERROR(IF(S197=0,"",_xlfn.PERCENTRANK.EXC(Intake[Total Score],S197)),)</f>
        <v/>
      </c>
      <c r="Z197" s="38" t="str">
        <f xml:space="preserve">
(IF(Intake[[#This Row],[Rank]]="","",
IF(Intake[[#This Row],[Rank]]&gt;($Z$6+$Z$5+$Z$4),$Y$3,
IF(Intake[[#This Row],[Rank]]&gt;($Z$6+$Z$5),$Y$4,
IF(Intake[[#This Row],[Rank]]&gt;($Z$6),$Y$5,
IF(Intake[[#This Row],[Rank]]&lt;($Z$6),$Y$6,
))))))</f>
        <v/>
      </c>
      <c r="AA197" s="20"/>
      <c r="AB197" s="20" t="s">
        <v>73</v>
      </c>
      <c r="AC197" s="20"/>
      <c r="AD197" s="106"/>
      <c r="AE197" s="106"/>
      <c r="AF197" s="106"/>
      <c r="AG197" s="106"/>
      <c r="AH197" s="106"/>
      <c r="AI197" s="106"/>
      <c r="AJ197" s="107"/>
      <c r="AK197" s="108"/>
      <c r="AL197" s="109"/>
      <c r="AM197" s="109"/>
      <c r="AN197" s="109"/>
      <c r="AO197" s="107"/>
      <c r="AP197" s="109"/>
      <c r="AQ197" s="109"/>
    </row>
    <row r="198" spans="2:43" ht="14.85" customHeight="1" x14ac:dyDescent="0.3">
      <c r="B198" s="18" t="s">
        <v>263</v>
      </c>
      <c r="C198" s="107" t="s">
        <v>77</v>
      </c>
      <c r="D198" s="97"/>
      <c r="E198" s="97"/>
      <c r="F198" s="98"/>
      <c r="G198" s="97"/>
      <c r="H198" s="97"/>
      <c r="I198" s="101" t="str">
        <f t="shared" si="2"/>
        <v/>
      </c>
      <c r="J198" s="16" t="str">
        <f>IF(G198="","",PERCENTRANK(Intake[T-12 Production],G198)*10)</f>
        <v/>
      </c>
      <c r="K198" s="16" t="str">
        <f>IF(D198="","",PERCENTRANK(Intake[Assets Under Management],D198)*10)</f>
        <v/>
      </c>
      <c r="L198" s="16">
        <f>IFERROR(SUM(Intake[[#This Row],[Revenue Score]:[AUM Score]]),"")</f>
        <v>0</v>
      </c>
      <c r="M198" s="18"/>
      <c r="N198" s="18"/>
      <c r="O198" s="18"/>
      <c r="P198" s="18"/>
      <c r="Q198" s="18"/>
      <c r="R198" s="15">
        <f>SUM(Intake[[#This Row],[Referral Potential]:[Savings Potential]])</f>
        <v>0</v>
      </c>
      <c r="S198" s="15">
        <f>+Intake[[#This Row],[Quantitative Score]]+Intake[[#This Row],[Qualitative Score]]</f>
        <v>0</v>
      </c>
      <c r="T19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8" s="102"/>
      <c r="V198" s="102"/>
      <c r="W198" s="103"/>
      <c r="X198" s="103"/>
      <c r="Y198" s="44" t="str">
        <f>IFERROR(IF(S198=0,"",_xlfn.PERCENTRANK.EXC(Intake[Total Score],S198)),)</f>
        <v/>
      </c>
      <c r="Z198" s="38" t="str">
        <f xml:space="preserve">
(IF(Intake[[#This Row],[Rank]]="","",
IF(Intake[[#This Row],[Rank]]&gt;($Z$6+$Z$5+$Z$4),$Y$3,
IF(Intake[[#This Row],[Rank]]&gt;($Z$6+$Z$5),$Y$4,
IF(Intake[[#This Row],[Rank]]&gt;($Z$6),$Y$5,
IF(Intake[[#This Row],[Rank]]&lt;($Z$6),$Y$6,
))))))</f>
        <v/>
      </c>
      <c r="AA198" s="20"/>
      <c r="AB198" s="20" t="s">
        <v>73</v>
      </c>
      <c r="AC198" s="20"/>
      <c r="AD198" s="106"/>
      <c r="AE198" s="106"/>
      <c r="AF198" s="106"/>
      <c r="AG198" s="106"/>
      <c r="AH198" s="106"/>
      <c r="AI198" s="106"/>
      <c r="AJ198" s="107"/>
      <c r="AK198" s="108"/>
      <c r="AL198" s="107"/>
      <c r="AM198" s="112"/>
      <c r="AN198" s="107"/>
      <c r="AO198" s="107"/>
      <c r="AP198" s="109"/>
      <c r="AQ198" s="107"/>
    </row>
    <row r="199" spans="2:43" ht="14.85" customHeight="1" x14ac:dyDescent="0.3">
      <c r="B199" s="18" t="s">
        <v>264</v>
      </c>
      <c r="C199" s="107" t="s">
        <v>77</v>
      </c>
      <c r="D199" s="97"/>
      <c r="E199" s="97"/>
      <c r="F199" s="98"/>
      <c r="G199" s="97"/>
      <c r="H199" s="97"/>
      <c r="I199" s="101" t="str">
        <f t="shared" si="2"/>
        <v/>
      </c>
      <c r="J199" s="16" t="str">
        <f>IF(G199="","",PERCENTRANK(Intake[T-12 Production],G199)*10)</f>
        <v/>
      </c>
      <c r="K199" s="16" t="str">
        <f>IF(D199="","",PERCENTRANK(Intake[Assets Under Management],D199)*10)</f>
        <v/>
      </c>
      <c r="L199" s="16">
        <f>IFERROR(SUM(Intake[[#This Row],[Revenue Score]:[AUM Score]]),"")</f>
        <v>0</v>
      </c>
      <c r="M199" s="18"/>
      <c r="N199" s="18"/>
      <c r="O199" s="18"/>
      <c r="P199" s="18"/>
      <c r="Q199" s="18"/>
      <c r="R199" s="15">
        <f>SUM(Intake[[#This Row],[Referral Potential]:[Savings Potential]])</f>
        <v>0</v>
      </c>
      <c r="S199" s="15">
        <f>+Intake[[#This Row],[Quantitative Score]]+Intake[[#This Row],[Qualitative Score]]</f>
        <v>0</v>
      </c>
      <c r="T19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199" s="102"/>
      <c r="V199" s="102"/>
      <c r="W199" s="103"/>
      <c r="X199" s="103"/>
      <c r="Y199" s="44" t="str">
        <f>IFERROR(IF(S199=0,"",_xlfn.PERCENTRANK.EXC(Intake[Total Score],S199)),)</f>
        <v/>
      </c>
      <c r="Z199" s="38" t="str">
        <f xml:space="preserve">
(IF(Intake[[#This Row],[Rank]]="","",
IF(Intake[[#This Row],[Rank]]&gt;($Z$6+$Z$5+$Z$4),$Y$3,
IF(Intake[[#This Row],[Rank]]&gt;($Z$6+$Z$5),$Y$4,
IF(Intake[[#This Row],[Rank]]&gt;($Z$6),$Y$5,
IF(Intake[[#This Row],[Rank]]&lt;($Z$6),$Y$6,
))))))</f>
        <v/>
      </c>
      <c r="AA199" s="20"/>
      <c r="AB199" s="20" t="s">
        <v>73</v>
      </c>
      <c r="AC199" s="20"/>
      <c r="AD199" s="106"/>
      <c r="AE199" s="106"/>
      <c r="AF199" s="106"/>
      <c r="AG199" s="106"/>
      <c r="AH199" s="106"/>
      <c r="AI199" s="106"/>
      <c r="AJ199" s="109"/>
      <c r="AK199" s="110"/>
      <c r="AL199" s="107"/>
      <c r="AM199" s="117"/>
      <c r="AN199" s="107"/>
      <c r="AO199" s="107"/>
      <c r="AP199" s="109"/>
      <c r="AQ199" s="107"/>
    </row>
    <row r="200" spans="2:43" ht="14.85" customHeight="1" x14ac:dyDescent="0.3">
      <c r="B200" s="18" t="s">
        <v>265</v>
      </c>
      <c r="C200" s="107" t="s">
        <v>81</v>
      </c>
      <c r="D200" s="97"/>
      <c r="E200" s="97"/>
      <c r="F200" s="98"/>
      <c r="G200" s="97"/>
      <c r="H200" s="98"/>
      <c r="I200" s="101" t="str">
        <f t="shared" si="2"/>
        <v/>
      </c>
      <c r="J200" s="16" t="str">
        <f>IF(G200="","",PERCENTRANK(Intake[T-12 Production],G200)*10)</f>
        <v/>
      </c>
      <c r="K200" s="16" t="str">
        <f>IF(D200="","",PERCENTRANK(Intake[Assets Under Management],D200)*10)</f>
        <v/>
      </c>
      <c r="L200" s="16">
        <f>IFERROR(SUM(Intake[[#This Row],[Revenue Score]:[AUM Score]]),"")</f>
        <v>0</v>
      </c>
      <c r="M200" s="18"/>
      <c r="N200" s="18"/>
      <c r="O200" s="18"/>
      <c r="P200" s="18"/>
      <c r="Q200" s="18"/>
      <c r="R200" s="15">
        <f>SUM(Intake[[#This Row],[Referral Potential]:[Savings Potential]])</f>
        <v>0</v>
      </c>
      <c r="S200" s="15">
        <f>+Intake[[#This Row],[Quantitative Score]]+Intake[[#This Row],[Qualitative Score]]</f>
        <v>0</v>
      </c>
      <c r="T20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0" s="102"/>
      <c r="V200" s="102"/>
      <c r="W200" s="103"/>
      <c r="X200" s="103"/>
      <c r="Y200" s="44" t="str">
        <f>IFERROR(IF(S200=0,"",_xlfn.PERCENTRANK.EXC(Intake[Total Score],S200)),)</f>
        <v/>
      </c>
      <c r="Z200" s="38" t="str">
        <f xml:space="preserve">
(IF(Intake[[#This Row],[Rank]]="","",
IF(Intake[[#This Row],[Rank]]&gt;($Z$6+$Z$5+$Z$4),$Y$3,
IF(Intake[[#This Row],[Rank]]&gt;($Z$6+$Z$5),$Y$4,
IF(Intake[[#This Row],[Rank]]&gt;($Z$6),$Y$5,
IF(Intake[[#This Row],[Rank]]&lt;($Z$6),$Y$6,
))))))</f>
        <v/>
      </c>
      <c r="AA200" s="20"/>
      <c r="AB200" s="20" t="s">
        <v>73</v>
      </c>
      <c r="AC200" s="20"/>
      <c r="AD200" s="106"/>
      <c r="AE200" s="106"/>
      <c r="AF200" s="106"/>
      <c r="AG200" s="106"/>
      <c r="AH200" s="106"/>
      <c r="AI200" s="106"/>
      <c r="AJ200" s="109"/>
      <c r="AK200" s="110"/>
      <c r="AL200" s="109"/>
      <c r="AM200" s="112"/>
      <c r="AN200" s="109"/>
      <c r="AO200" s="107"/>
      <c r="AP200" s="109"/>
      <c r="AQ200" s="109"/>
    </row>
    <row r="201" spans="2:43" ht="14.85" customHeight="1" x14ac:dyDescent="0.3">
      <c r="B201" s="18" t="s">
        <v>266</v>
      </c>
      <c r="C201" s="107" t="s">
        <v>72</v>
      </c>
      <c r="D201" s="97"/>
      <c r="E201" s="97"/>
      <c r="F201" s="98"/>
      <c r="G201" s="97"/>
      <c r="H201" s="98"/>
      <c r="I201" s="101" t="str">
        <f t="shared" si="2"/>
        <v/>
      </c>
      <c r="J201" s="16" t="str">
        <f>IF(G201="","",PERCENTRANK(Intake[T-12 Production],G201)*10)</f>
        <v/>
      </c>
      <c r="K201" s="16" t="str">
        <f>IF(D201="","",PERCENTRANK(Intake[Assets Under Management],D201)*10)</f>
        <v/>
      </c>
      <c r="L201" s="16">
        <f>IFERROR(SUM(Intake[[#This Row],[Revenue Score]:[AUM Score]]),"")</f>
        <v>0</v>
      </c>
      <c r="M201" s="18"/>
      <c r="N201" s="18"/>
      <c r="O201" s="18"/>
      <c r="P201" s="18"/>
      <c r="Q201" s="18"/>
      <c r="R201" s="15">
        <f>SUM(Intake[[#This Row],[Referral Potential]:[Savings Potential]])</f>
        <v>0</v>
      </c>
      <c r="S201" s="15">
        <f>+Intake[[#This Row],[Quantitative Score]]+Intake[[#This Row],[Qualitative Score]]</f>
        <v>0</v>
      </c>
      <c r="T20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1" s="102"/>
      <c r="V201" s="102"/>
      <c r="W201" s="103"/>
      <c r="X201" s="103"/>
      <c r="Y201" s="44" t="str">
        <f>IFERROR(IF(S201=0,"",_xlfn.PERCENTRANK.EXC(Intake[Total Score],S201)),)</f>
        <v/>
      </c>
      <c r="Z201" s="38" t="str">
        <f xml:space="preserve">
(IF(Intake[[#This Row],[Rank]]="","",
IF(Intake[[#This Row],[Rank]]&gt;($Z$6+$Z$5+$Z$4),$Y$3,
IF(Intake[[#This Row],[Rank]]&gt;($Z$6+$Z$5),$Y$4,
IF(Intake[[#This Row],[Rank]]&gt;($Z$6),$Y$5,
IF(Intake[[#This Row],[Rank]]&lt;($Z$6),$Y$6,
))))))</f>
        <v/>
      </c>
      <c r="AA201" s="20"/>
      <c r="AB201" s="20" t="s">
        <v>73</v>
      </c>
      <c r="AC201" s="20"/>
      <c r="AD201" s="106"/>
      <c r="AE201" s="106"/>
      <c r="AF201" s="106"/>
      <c r="AG201" s="106"/>
      <c r="AH201" s="106"/>
      <c r="AI201" s="106"/>
      <c r="AJ201" s="107"/>
      <c r="AK201" s="108"/>
      <c r="AL201" s="107"/>
      <c r="AM201" s="107"/>
      <c r="AN201" s="107"/>
      <c r="AO201" s="107"/>
      <c r="AP201" s="109"/>
      <c r="AQ201" s="107"/>
    </row>
    <row r="202" spans="2:43" ht="14.85" customHeight="1" x14ac:dyDescent="0.3">
      <c r="B202" s="18" t="s">
        <v>267</v>
      </c>
      <c r="C202" s="107" t="s">
        <v>72</v>
      </c>
      <c r="D202" s="97"/>
      <c r="E202" s="97"/>
      <c r="F202" s="98"/>
      <c r="G202" s="97"/>
      <c r="H202" s="98"/>
      <c r="I202" s="101" t="str">
        <f t="shared" si="2"/>
        <v/>
      </c>
      <c r="J202" s="16" t="str">
        <f>IF(G202="","",PERCENTRANK(Intake[T-12 Production],G202)*10)</f>
        <v/>
      </c>
      <c r="K202" s="16" t="str">
        <f>IF(D202="","",PERCENTRANK(Intake[Assets Under Management],D202)*10)</f>
        <v/>
      </c>
      <c r="L202" s="16">
        <f>IFERROR(SUM(Intake[[#This Row],[Revenue Score]:[AUM Score]]),"")</f>
        <v>0</v>
      </c>
      <c r="M202" s="18"/>
      <c r="N202" s="18"/>
      <c r="O202" s="18"/>
      <c r="P202" s="18"/>
      <c r="Q202" s="18"/>
      <c r="R202" s="15">
        <f>SUM(Intake[[#This Row],[Referral Potential]:[Savings Potential]])</f>
        <v>0</v>
      </c>
      <c r="S202" s="15">
        <f>+Intake[[#This Row],[Quantitative Score]]+Intake[[#This Row],[Qualitative Score]]</f>
        <v>0</v>
      </c>
      <c r="T20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2" s="102"/>
      <c r="V202" s="102"/>
      <c r="W202" s="103"/>
      <c r="X202" s="103"/>
      <c r="Y202" s="44" t="str">
        <f>IFERROR(IF(S202=0,"",_xlfn.PERCENTRANK.EXC(Intake[Total Score],S202)),)</f>
        <v/>
      </c>
      <c r="Z202" s="38" t="str">
        <f xml:space="preserve">
(IF(Intake[[#This Row],[Rank]]="","",
IF(Intake[[#This Row],[Rank]]&gt;($Z$6+$Z$5+$Z$4),$Y$3,
IF(Intake[[#This Row],[Rank]]&gt;($Z$6+$Z$5),$Y$4,
IF(Intake[[#This Row],[Rank]]&gt;($Z$6),$Y$5,
IF(Intake[[#This Row],[Rank]]&lt;($Z$6),$Y$6,
))))))</f>
        <v/>
      </c>
      <c r="AA202" s="20"/>
      <c r="AB202" s="20" t="s">
        <v>73</v>
      </c>
      <c r="AC202" s="20"/>
      <c r="AD202" s="106"/>
      <c r="AE202" s="106"/>
      <c r="AF202" s="106"/>
      <c r="AG202" s="106"/>
      <c r="AH202" s="106"/>
      <c r="AI202" s="106"/>
      <c r="AJ202" s="109"/>
      <c r="AK202" s="108"/>
      <c r="AL202" s="107"/>
      <c r="AM202" s="112"/>
      <c r="AN202" s="107"/>
      <c r="AO202" s="107"/>
      <c r="AP202" s="109"/>
      <c r="AQ202" s="107"/>
    </row>
    <row r="203" spans="2:43" ht="14.85" customHeight="1" x14ac:dyDescent="0.3">
      <c r="B203" s="18" t="s">
        <v>268</v>
      </c>
      <c r="C203" s="107" t="s">
        <v>72</v>
      </c>
      <c r="D203" s="97"/>
      <c r="E203" s="97"/>
      <c r="F203" s="98"/>
      <c r="G203" s="97"/>
      <c r="H203" s="98"/>
      <c r="I203" s="101" t="str">
        <f t="shared" si="2"/>
        <v/>
      </c>
      <c r="J203" s="16" t="str">
        <f>IF(G203="","",PERCENTRANK(Intake[T-12 Production],G203)*10)</f>
        <v/>
      </c>
      <c r="K203" s="16" t="str">
        <f>IF(D203="","",PERCENTRANK(Intake[Assets Under Management],D203)*10)</f>
        <v/>
      </c>
      <c r="L203" s="16">
        <f>IFERROR(SUM(Intake[[#This Row],[Revenue Score]:[AUM Score]]),"")</f>
        <v>0</v>
      </c>
      <c r="M203" s="18"/>
      <c r="N203" s="18"/>
      <c r="O203" s="18"/>
      <c r="P203" s="18"/>
      <c r="Q203" s="18"/>
      <c r="R203" s="15">
        <f>SUM(Intake[[#This Row],[Referral Potential]:[Savings Potential]])</f>
        <v>0</v>
      </c>
      <c r="S203" s="15">
        <f>+Intake[[#This Row],[Quantitative Score]]+Intake[[#This Row],[Qualitative Score]]</f>
        <v>0</v>
      </c>
      <c r="T20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3" s="102"/>
      <c r="V203" s="102"/>
      <c r="W203" s="103"/>
      <c r="X203" s="103"/>
      <c r="Y203" s="44" t="str">
        <f>IFERROR(IF(S203=0,"",_xlfn.PERCENTRANK.EXC(Intake[Total Score],S203)),)</f>
        <v/>
      </c>
      <c r="Z203" s="38" t="str">
        <f xml:space="preserve">
(IF(Intake[[#This Row],[Rank]]="","",
IF(Intake[[#This Row],[Rank]]&gt;($Z$6+$Z$5+$Z$4),$Y$3,
IF(Intake[[#This Row],[Rank]]&gt;($Z$6+$Z$5),$Y$4,
IF(Intake[[#This Row],[Rank]]&gt;($Z$6),$Y$5,
IF(Intake[[#This Row],[Rank]]&lt;($Z$6),$Y$6,
))))))</f>
        <v/>
      </c>
      <c r="AA203" s="20"/>
      <c r="AB203" s="20" t="s">
        <v>73</v>
      </c>
      <c r="AC203" s="20"/>
      <c r="AD203" s="106"/>
      <c r="AE203" s="106"/>
      <c r="AF203" s="106"/>
      <c r="AG203" s="106"/>
      <c r="AH203" s="106"/>
      <c r="AI203" s="106"/>
      <c r="AJ203" s="107"/>
      <c r="AK203" s="108"/>
      <c r="AL203" s="109"/>
      <c r="AM203" s="109"/>
      <c r="AN203" s="109"/>
      <c r="AO203" s="107"/>
      <c r="AP203" s="109"/>
      <c r="AQ203" s="109"/>
    </row>
    <row r="204" spans="2:43" ht="14.85" customHeight="1" x14ac:dyDescent="0.3">
      <c r="B204" s="18" t="s">
        <v>269</v>
      </c>
      <c r="C204" s="107" t="s">
        <v>72</v>
      </c>
      <c r="D204" s="97"/>
      <c r="E204" s="97"/>
      <c r="F204" s="98"/>
      <c r="G204" s="97"/>
      <c r="H204" s="98"/>
      <c r="I204" s="101" t="str">
        <f t="shared" si="2"/>
        <v/>
      </c>
      <c r="J204" s="16" t="str">
        <f>IF(G204="","",PERCENTRANK(Intake[T-12 Production],G204)*10)</f>
        <v/>
      </c>
      <c r="K204" s="16" t="str">
        <f>IF(D204="","",PERCENTRANK(Intake[Assets Under Management],D204)*10)</f>
        <v/>
      </c>
      <c r="L204" s="16">
        <f>IFERROR(SUM(Intake[[#This Row],[Revenue Score]:[AUM Score]]),"")</f>
        <v>0</v>
      </c>
      <c r="M204" s="18"/>
      <c r="N204" s="18"/>
      <c r="O204" s="18"/>
      <c r="P204" s="18"/>
      <c r="Q204" s="18"/>
      <c r="R204" s="15">
        <f>SUM(Intake[[#This Row],[Referral Potential]:[Savings Potential]])</f>
        <v>0</v>
      </c>
      <c r="S204" s="15">
        <f>+Intake[[#This Row],[Quantitative Score]]+Intake[[#This Row],[Qualitative Score]]</f>
        <v>0</v>
      </c>
      <c r="T20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4" s="102"/>
      <c r="V204" s="102"/>
      <c r="W204" s="103"/>
      <c r="X204" s="103"/>
      <c r="Y204" s="44" t="str">
        <f>IFERROR(IF(S204=0,"",_xlfn.PERCENTRANK.EXC(Intake[Total Score],S204)),)</f>
        <v/>
      </c>
      <c r="Z204" s="38" t="str">
        <f xml:space="preserve">
(IF(Intake[[#This Row],[Rank]]="","",
IF(Intake[[#This Row],[Rank]]&gt;($Z$6+$Z$5+$Z$4),$Y$3,
IF(Intake[[#This Row],[Rank]]&gt;($Z$6+$Z$5),$Y$4,
IF(Intake[[#This Row],[Rank]]&gt;($Z$6),$Y$5,
IF(Intake[[#This Row],[Rank]]&lt;($Z$6),$Y$6,
))))))</f>
        <v/>
      </c>
      <c r="AA204" s="20"/>
      <c r="AB204" s="20" t="s">
        <v>73</v>
      </c>
      <c r="AC204" s="20"/>
      <c r="AD204" s="106"/>
      <c r="AE204" s="106"/>
      <c r="AF204" s="106"/>
      <c r="AG204" s="106"/>
      <c r="AH204" s="106"/>
      <c r="AI204" s="106"/>
      <c r="AJ204" s="109"/>
      <c r="AK204" s="110"/>
      <c r="AL204" s="109"/>
      <c r="AM204" s="113"/>
      <c r="AN204" s="109"/>
      <c r="AO204" s="107"/>
      <c r="AP204" s="109"/>
      <c r="AQ204" s="109"/>
    </row>
    <row r="205" spans="2:43" ht="14.85" customHeight="1" x14ac:dyDescent="0.3">
      <c r="B205" s="18" t="s">
        <v>270</v>
      </c>
      <c r="C205" s="107" t="s">
        <v>72</v>
      </c>
      <c r="D205" s="97"/>
      <c r="E205" s="97"/>
      <c r="F205" s="98"/>
      <c r="G205" s="97"/>
      <c r="H205" s="98"/>
      <c r="I205" s="101" t="str">
        <f t="shared" si="2"/>
        <v/>
      </c>
      <c r="J205" s="16" t="str">
        <f>IF(G205="","",PERCENTRANK(Intake[T-12 Production],G205)*10)</f>
        <v/>
      </c>
      <c r="K205" s="16" t="str">
        <f>IF(D205="","",PERCENTRANK(Intake[Assets Under Management],D205)*10)</f>
        <v/>
      </c>
      <c r="L205" s="16">
        <f>IFERROR(SUM(Intake[[#This Row],[Revenue Score]:[AUM Score]]),"")</f>
        <v>0</v>
      </c>
      <c r="M205" s="18"/>
      <c r="N205" s="18"/>
      <c r="O205" s="18"/>
      <c r="P205" s="18"/>
      <c r="Q205" s="18"/>
      <c r="R205" s="15">
        <f>SUM(Intake[[#This Row],[Referral Potential]:[Savings Potential]])</f>
        <v>0</v>
      </c>
      <c r="S205" s="15">
        <f>+Intake[[#This Row],[Quantitative Score]]+Intake[[#This Row],[Qualitative Score]]</f>
        <v>0</v>
      </c>
      <c r="T20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5" s="102"/>
      <c r="V205" s="102"/>
      <c r="W205" s="103"/>
      <c r="X205" s="103"/>
      <c r="Y205" s="44" t="str">
        <f>IFERROR(IF(S205=0,"",_xlfn.PERCENTRANK.EXC(Intake[Total Score],S205)),)</f>
        <v/>
      </c>
      <c r="Z205" s="38" t="str">
        <f xml:space="preserve">
(IF(Intake[[#This Row],[Rank]]="","",
IF(Intake[[#This Row],[Rank]]&gt;($Z$6+$Z$5+$Z$4),$Y$3,
IF(Intake[[#This Row],[Rank]]&gt;($Z$6+$Z$5),$Y$4,
IF(Intake[[#This Row],[Rank]]&gt;($Z$6),$Y$5,
IF(Intake[[#This Row],[Rank]]&lt;($Z$6),$Y$6,
))))))</f>
        <v/>
      </c>
      <c r="AA205" s="20"/>
      <c r="AB205" s="20" t="s">
        <v>73</v>
      </c>
      <c r="AC205" s="20"/>
      <c r="AD205" s="106"/>
      <c r="AE205" s="106"/>
      <c r="AF205" s="106"/>
      <c r="AG205" s="106"/>
      <c r="AH205" s="106"/>
      <c r="AI205" s="106"/>
      <c r="AJ205" s="109"/>
      <c r="AK205" s="110"/>
      <c r="AL205" s="109"/>
      <c r="AM205" s="112"/>
      <c r="AN205" s="109"/>
      <c r="AO205" s="107"/>
      <c r="AP205" s="109"/>
      <c r="AQ205" s="109"/>
    </row>
    <row r="206" spans="2:43" ht="14.85" customHeight="1" x14ac:dyDescent="0.3">
      <c r="B206" s="18" t="s">
        <v>271</v>
      </c>
      <c r="C206" s="107" t="s">
        <v>81</v>
      </c>
      <c r="D206" s="97"/>
      <c r="E206" s="97"/>
      <c r="F206" s="98"/>
      <c r="G206" s="97"/>
      <c r="H206" s="98"/>
      <c r="I206" s="101" t="str">
        <f t="shared" ref="I206:I269" si="3">IFERROR(IF(AND(G206="",D206=""),"",G206/D206),0)</f>
        <v/>
      </c>
      <c r="J206" s="16" t="str">
        <f>IF(G206="","",PERCENTRANK(Intake[T-12 Production],G206)*10)</f>
        <v/>
      </c>
      <c r="K206" s="16" t="str">
        <f>IF(D206="","",PERCENTRANK(Intake[Assets Under Management],D206)*10)</f>
        <v/>
      </c>
      <c r="L206" s="16">
        <f>IFERROR(SUM(Intake[[#This Row],[Revenue Score]:[AUM Score]]),"")</f>
        <v>0</v>
      </c>
      <c r="M206" s="18"/>
      <c r="N206" s="18"/>
      <c r="O206" s="18"/>
      <c r="P206" s="18"/>
      <c r="Q206" s="18"/>
      <c r="R206" s="15">
        <f>SUM(Intake[[#This Row],[Referral Potential]:[Savings Potential]])</f>
        <v>0</v>
      </c>
      <c r="S206" s="15">
        <f>+Intake[[#This Row],[Quantitative Score]]+Intake[[#This Row],[Qualitative Score]]</f>
        <v>0</v>
      </c>
      <c r="T20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6" s="102"/>
      <c r="V206" s="102"/>
      <c r="W206" s="103"/>
      <c r="X206" s="103"/>
      <c r="Y206" s="44" t="str">
        <f>IFERROR(IF(S206=0,"",_xlfn.PERCENTRANK.EXC(Intake[Total Score],S206)),)</f>
        <v/>
      </c>
      <c r="Z206" s="38" t="str">
        <f xml:space="preserve">
(IF(Intake[[#This Row],[Rank]]="","",
IF(Intake[[#This Row],[Rank]]&gt;($Z$6+$Z$5+$Z$4),$Y$3,
IF(Intake[[#This Row],[Rank]]&gt;($Z$6+$Z$5),$Y$4,
IF(Intake[[#This Row],[Rank]]&gt;($Z$6),$Y$5,
IF(Intake[[#This Row],[Rank]]&lt;($Z$6),$Y$6,
))))))</f>
        <v/>
      </c>
      <c r="AA206" s="20"/>
      <c r="AB206" s="20" t="s">
        <v>73</v>
      </c>
      <c r="AC206" s="20"/>
      <c r="AD206" s="106"/>
      <c r="AE206" s="106"/>
      <c r="AF206" s="106"/>
      <c r="AG206" s="106"/>
      <c r="AH206" s="106"/>
      <c r="AI206" s="106"/>
      <c r="AJ206" s="107"/>
      <c r="AK206" s="108"/>
      <c r="AL206" s="107"/>
      <c r="AM206" s="107"/>
      <c r="AN206" s="107"/>
      <c r="AO206" s="107"/>
      <c r="AP206" s="107"/>
      <c r="AQ206" s="107"/>
    </row>
    <row r="207" spans="2:43" ht="14.85" customHeight="1" x14ac:dyDescent="0.3">
      <c r="B207" s="18" t="s">
        <v>272</v>
      </c>
      <c r="C207" s="107" t="s">
        <v>81</v>
      </c>
      <c r="D207" s="97"/>
      <c r="E207" s="97"/>
      <c r="F207" s="98"/>
      <c r="G207" s="97"/>
      <c r="H207" s="98"/>
      <c r="I207" s="101" t="str">
        <f t="shared" si="3"/>
        <v/>
      </c>
      <c r="J207" s="16" t="str">
        <f>IF(G207="","",PERCENTRANK(Intake[T-12 Production],G207)*10)</f>
        <v/>
      </c>
      <c r="K207" s="16" t="str">
        <f>IF(D207="","",PERCENTRANK(Intake[Assets Under Management],D207)*10)</f>
        <v/>
      </c>
      <c r="L207" s="16">
        <f>IFERROR(SUM(Intake[[#This Row],[Revenue Score]:[AUM Score]]),"")</f>
        <v>0</v>
      </c>
      <c r="M207" s="18"/>
      <c r="N207" s="18"/>
      <c r="O207" s="18"/>
      <c r="P207" s="18"/>
      <c r="Q207" s="18"/>
      <c r="R207" s="15">
        <f>SUM(Intake[[#This Row],[Referral Potential]:[Savings Potential]])</f>
        <v>0</v>
      </c>
      <c r="S207" s="15">
        <f>+Intake[[#This Row],[Quantitative Score]]+Intake[[#This Row],[Qualitative Score]]</f>
        <v>0</v>
      </c>
      <c r="T20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7" s="102"/>
      <c r="V207" s="102"/>
      <c r="W207" s="103"/>
      <c r="X207" s="103"/>
      <c r="Y207" s="44" t="str">
        <f>IFERROR(IF(S207=0,"",_xlfn.PERCENTRANK.EXC(Intake[Total Score],S207)),)</f>
        <v/>
      </c>
      <c r="Z207" s="38" t="str">
        <f xml:space="preserve">
(IF(Intake[[#This Row],[Rank]]="","",
IF(Intake[[#This Row],[Rank]]&gt;($Z$6+$Z$5+$Z$4),$Y$3,
IF(Intake[[#This Row],[Rank]]&gt;($Z$6+$Z$5),$Y$4,
IF(Intake[[#This Row],[Rank]]&gt;($Z$6),$Y$5,
IF(Intake[[#This Row],[Rank]]&lt;($Z$6),$Y$6,
))))))</f>
        <v/>
      </c>
      <c r="AA207" s="20"/>
      <c r="AB207" s="20" t="s">
        <v>73</v>
      </c>
      <c r="AC207" s="20"/>
      <c r="AD207" s="106"/>
      <c r="AE207" s="106"/>
      <c r="AF207" s="106"/>
      <c r="AG207" s="106"/>
      <c r="AH207" s="106"/>
      <c r="AI207" s="106"/>
      <c r="AJ207" s="107"/>
      <c r="AK207" s="108"/>
      <c r="AL207" s="107"/>
      <c r="AM207" s="112"/>
      <c r="AN207" s="107"/>
      <c r="AO207" s="107"/>
      <c r="AP207" s="109"/>
      <c r="AQ207" s="107"/>
    </row>
    <row r="208" spans="2:43" ht="14.85" customHeight="1" x14ac:dyDescent="0.3">
      <c r="B208" s="18" t="s">
        <v>273</v>
      </c>
      <c r="C208" s="107" t="s">
        <v>77</v>
      </c>
      <c r="D208" s="97"/>
      <c r="E208" s="97"/>
      <c r="F208" s="98"/>
      <c r="G208" s="97"/>
      <c r="H208" s="97"/>
      <c r="I208" s="101" t="str">
        <f t="shared" si="3"/>
        <v/>
      </c>
      <c r="J208" s="16" t="str">
        <f>IF(G208="","",PERCENTRANK(Intake[T-12 Production],G208)*10)</f>
        <v/>
      </c>
      <c r="K208" s="16" t="str">
        <f>IF(D208="","",PERCENTRANK(Intake[Assets Under Management],D208)*10)</f>
        <v/>
      </c>
      <c r="L208" s="16">
        <f>IFERROR(SUM(Intake[[#This Row],[Revenue Score]:[AUM Score]]),"")</f>
        <v>0</v>
      </c>
      <c r="M208" s="18"/>
      <c r="N208" s="18"/>
      <c r="O208" s="18"/>
      <c r="P208" s="18"/>
      <c r="Q208" s="18"/>
      <c r="R208" s="15">
        <f>SUM(Intake[[#This Row],[Referral Potential]:[Savings Potential]])</f>
        <v>0</v>
      </c>
      <c r="S208" s="15">
        <f>+Intake[[#This Row],[Quantitative Score]]+Intake[[#This Row],[Qualitative Score]]</f>
        <v>0</v>
      </c>
      <c r="T20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8" s="102"/>
      <c r="V208" s="102"/>
      <c r="W208" s="103"/>
      <c r="X208" s="103"/>
      <c r="Y208" s="44" t="str">
        <f>IFERROR(IF(S208=0,"",_xlfn.PERCENTRANK.EXC(Intake[Total Score],S208)),)</f>
        <v/>
      </c>
      <c r="Z208" s="38" t="str">
        <f xml:space="preserve">
(IF(Intake[[#This Row],[Rank]]="","",
IF(Intake[[#This Row],[Rank]]&gt;($Z$6+$Z$5+$Z$4),$Y$3,
IF(Intake[[#This Row],[Rank]]&gt;($Z$6+$Z$5),$Y$4,
IF(Intake[[#This Row],[Rank]]&gt;($Z$6),$Y$5,
IF(Intake[[#This Row],[Rank]]&lt;($Z$6),$Y$6,
))))))</f>
        <v/>
      </c>
      <c r="AA208" s="20"/>
      <c r="AB208" s="20" t="s">
        <v>73</v>
      </c>
      <c r="AC208" s="20"/>
      <c r="AD208" s="106"/>
      <c r="AE208" s="106"/>
      <c r="AF208" s="106"/>
      <c r="AG208" s="106"/>
      <c r="AH208" s="106"/>
      <c r="AI208" s="106"/>
      <c r="AJ208" s="107"/>
      <c r="AK208" s="108"/>
      <c r="AL208" s="107"/>
      <c r="AM208" s="117"/>
      <c r="AN208" s="107"/>
      <c r="AO208" s="107"/>
      <c r="AP208" s="109"/>
      <c r="AQ208" s="107"/>
    </row>
    <row r="209" spans="2:43" ht="14.85" customHeight="1" x14ac:dyDescent="0.3">
      <c r="B209" s="18" t="s">
        <v>274</v>
      </c>
      <c r="C209" s="107" t="s">
        <v>81</v>
      </c>
      <c r="D209" s="97"/>
      <c r="E209" s="97"/>
      <c r="F209" s="98"/>
      <c r="G209" s="97"/>
      <c r="H209" s="98"/>
      <c r="I209" s="101" t="str">
        <f t="shared" si="3"/>
        <v/>
      </c>
      <c r="J209" s="16" t="str">
        <f>IF(G209="","",PERCENTRANK(Intake[T-12 Production],G209)*10)</f>
        <v/>
      </c>
      <c r="K209" s="16" t="str">
        <f>IF(D209="","",PERCENTRANK(Intake[Assets Under Management],D209)*10)</f>
        <v/>
      </c>
      <c r="L209" s="16">
        <f>IFERROR(SUM(Intake[[#This Row],[Revenue Score]:[AUM Score]]),"")</f>
        <v>0</v>
      </c>
      <c r="M209" s="18"/>
      <c r="N209" s="18"/>
      <c r="O209" s="18"/>
      <c r="P209" s="18"/>
      <c r="Q209" s="18"/>
      <c r="R209" s="15">
        <f>SUM(Intake[[#This Row],[Referral Potential]:[Savings Potential]])</f>
        <v>0</v>
      </c>
      <c r="S209" s="15">
        <f>+Intake[[#This Row],[Quantitative Score]]+Intake[[#This Row],[Qualitative Score]]</f>
        <v>0</v>
      </c>
      <c r="T20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09" s="102"/>
      <c r="V209" s="102"/>
      <c r="W209" s="103"/>
      <c r="X209" s="103"/>
      <c r="Y209" s="44" t="str">
        <f>IFERROR(IF(S209=0,"",_xlfn.PERCENTRANK.EXC(Intake[Total Score],S209)),)</f>
        <v/>
      </c>
      <c r="Z209" s="38" t="str">
        <f xml:space="preserve">
(IF(Intake[[#This Row],[Rank]]="","",
IF(Intake[[#This Row],[Rank]]&gt;($Z$6+$Z$5+$Z$4),$Y$3,
IF(Intake[[#This Row],[Rank]]&gt;($Z$6+$Z$5),$Y$4,
IF(Intake[[#This Row],[Rank]]&gt;($Z$6),$Y$5,
IF(Intake[[#This Row],[Rank]]&lt;($Z$6),$Y$6,
))))))</f>
        <v/>
      </c>
      <c r="AA209" s="20"/>
      <c r="AB209" s="20" t="s">
        <v>73</v>
      </c>
      <c r="AC209" s="20"/>
      <c r="AD209" s="106"/>
      <c r="AE209" s="106"/>
      <c r="AF209" s="106"/>
      <c r="AG209" s="106"/>
      <c r="AH209" s="106"/>
      <c r="AI209" s="106"/>
      <c r="AJ209" s="107"/>
      <c r="AK209" s="108"/>
      <c r="AL209" s="107"/>
      <c r="AM209" s="107"/>
      <c r="AN209" s="107"/>
      <c r="AO209" s="107"/>
      <c r="AP209" s="107"/>
      <c r="AQ209" s="107"/>
    </row>
    <row r="210" spans="2:43" ht="14.85" customHeight="1" x14ac:dyDescent="0.3">
      <c r="B210" s="18" t="s">
        <v>275</v>
      </c>
      <c r="C210" s="107" t="s">
        <v>81</v>
      </c>
      <c r="D210" s="97"/>
      <c r="E210" s="97"/>
      <c r="F210" s="98"/>
      <c r="G210" s="97"/>
      <c r="H210" s="98"/>
      <c r="I210" s="101" t="str">
        <f t="shared" si="3"/>
        <v/>
      </c>
      <c r="J210" s="16" t="str">
        <f>IF(G210="","",PERCENTRANK(Intake[T-12 Production],G210)*10)</f>
        <v/>
      </c>
      <c r="K210" s="16" t="str">
        <f>IF(D210="","",PERCENTRANK(Intake[Assets Under Management],D210)*10)</f>
        <v/>
      </c>
      <c r="L210" s="16">
        <f>IFERROR(SUM(Intake[[#This Row],[Revenue Score]:[AUM Score]]),"")</f>
        <v>0</v>
      </c>
      <c r="M210" s="18"/>
      <c r="N210" s="18"/>
      <c r="O210" s="18"/>
      <c r="P210" s="18"/>
      <c r="Q210" s="18"/>
      <c r="R210" s="15">
        <f>SUM(Intake[[#This Row],[Referral Potential]:[Savings Potential]])</f>
        <v>0</v>
      </c>
      <c r="S210" s="15">
        <f>+Intake[[#This Row],[Quantitative Score]]+Intake[[#This Row],[Qualitative Score]]</f>
        <v>0</v>
      </c>
      <c r="T21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0" s="102"/>
      <c r="V210" s="102"/>
      <c r="W210" s="103"/>
      <c r="X210" s="103"/>
      <c r="Y210" s="44" t="str">
        <f>IFERROR(IF(S210=0,"",_xlfn.PERCENTRANK.EXC(Intake[Total Score],S210)),)</f>
        <v/>
      </c>
      <c r="Z210" s="38" t="str">
        <f xml:space="preserve">
(IF(Intake[[#This Row],[Rank]]="","",
IF(Intake[[#This Row],[Rank]]&gt;($Z$6+$Z$5+$Z$4),$Y$3,
IF(Intake[[#This Row],[Rank]]&gt;($Z$6+$Z$5),$Y$4,
IF(Intake[[#This Row],[Rank]]&gt;($Z$6),$Y$5,
IF(Intake[[#This Row],[Rank]]&lt;($Z$6),$Y$6,
))))))</f>
        <v/>
      </c>
      <c r="AA210" s="20"/>
      <c r="AB210" s="20" t="s">
        <v>73</v>
      </c>
      <c r="AC210" s="20"/>
      <c r="AD210" s="106"/>
      <c r="AE210" s="106"/>
      <c r="AF210" s="106"/>
      <c r="AG210" s="106"/>
      <c r="AH210" s="106"/>
      <c r="AI210" s="106"/>
      <c r="AJ210" s="109"/>
      <c r="AK210" s="110"/>
      <c r="AL210" s="109"/>
      <c r="AM210" s="112"/>
      <c r="AN210" s="109"/>
      <c r="AO210" s="107"/>
      <c r="AP210" s="109"/>
      <c r="AQ210" s="109"/>
    </row>
    <row r="211" spans="2:43" ht="14.85" customHeight="1" x14ac:dyDescent="0.3">
      <c r="B211" s="18" t="s">
        <v>276</v>
      </c>
      <c r="C211" s="107" t="s">
        <v>72</v>
      </c>
      <c r="D211" s="97"/>
      <c r="E211" s="97"/>
      <c r="F211" s="98"/>
      <c r="G211" s="97"/>
      <c r="H211" s="98"/>
      <c r="I211" s="101" t="str">
        <f t="shared" si="3"/>
        <v/>
      </c>
      <c r="J211" s="16" t="str">
        <f>IF(G211="","",PERCENTRANK(Intake[T-12 Production],G211)*10)</f>
        <v/>
      </c>
      <c r="K211" s="16" t="str">
        <f>IF(D211="","",PERCENTRANK(Intake[Assets Under Management],D211)*10)</f>
        <v/>
      </c>
      <c r="L211" s="16">
        <f>IFERROR(SUM(Intake[[#This Row],[Revenue Score]:[AUM Score]]),"")</f>
        <v>0</v>
      </c>
      <c r="M211" s="18"/>
      <c r="N211" s="18"/>
      <c r="O211" s="18"/>
      <c r="P211" s="18"/>
      <c r="Q211" s="18"/>
      <c r="R211" s="15">
        <f>SUM(Intake[[#This Row],[Referral Potential]:[Savings Potential]])</f>
        <v>0</v>
      </c>
      <c r="S211" s="15">
        <f>+Intake[[#This Row],[Quantitative Score]]+Intake[[#This Row],[Qualitative Score]]</f>
        <v>0</v>
      </c>
      <c r="T21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1" s="102"/>
      <c r="V211" s="102"/>
      <c r="W211" s="103"/>
      <c r="X211" s="103"/>
      <c r="Y211" s="44" t="str">
        <f>IFERROR(IF(S211=0,"",_xlfn.PERCENTRANK.EXC(Intake[Total Score],S211)),)</f>
        <v/>
      </c>
      <c r="Z211" s="38" t="str">
        <f xml:space="preserve">
(IF(Intake[[#This Row],[Rank]]="","",
IF(Intake[[#This Row],[Rank]]&gt;($Z$6+$Z$5+$Z$4),$Y$3,
IF(Intake[[#This Row],[Rank]]&gt;($Z$6+$Z$5),$Y$4,
IF(Intake[[#This Row],[Rank]]&gt;($Z$6),$Y$5,
IF(Intake[[#This Row],[Rank]]&lt;($Z$6),$Y$6,
))))))</f>
        <v/>
      </c>
      <c r="AA211" s="20"/>
      <c r="AB211" s="20" t="s">
        <v>73</v>
      </c>
      <c r="AC211" s="20"/>
      <c r="AD211" s="106"/>
      <c r="AE211" s="106"/>
      <c r="AF211" s="106"/>
      <c r="AG211" s="106"/>
      <c r="AH211" s="106"/>
      <c r="AI211" s="106"/>
      <c r="AJ211" s="107"/>
      <c r="AK211" s="110"/>
      <c r="AL211" s="109"/>
      <c r="AM211" s="113"/>
      <c r="AN211" s="109"/>
      <c r="AO211" s="107"/>
      <c r="AP211" s="109"/>
      <c r="AQ211" s="109"/>
    </row>
    <row r="212" spans="2:43" ht="14.85" customHeight="1" x14ac:dyDescent="0.3">
      <c r="B212" s="18" t="s">
        <v>277</v>
      </c>
      <c r="C212" s="107" t="s">
        <v>72</v>
      </c>
      <c r="D212" s="97"/>
      <c r="E212" s="97"/>
      <c r="F212" s="98"/>
      <c r="G212" s="97"/>
      <c r="H212" s="98"/>
      <c r="I212" s="101" t="str">
        <f t="shared" si="3"/>
        <v/>
      </c>
      <c r="J212" s="16" t="str">
        <f>IF(G212="","",PERCENTRANK(Intake[T-12 Production],G212)*10)</f>
        <v/>
      </c>
      <c r="K212" s="16" t="str">
        <f>IF(D212="","",PERCENTRANK(Intake[Assets Under Management],D212)*10)</f>
        <v/>
      </c>
      <c r="L212" s="16">
        <f>IFERROR(SUM(Intake[[#This Row],[Revenue Score]:[AUM Score]]),"")</f>
        <v>0</v>
      </c>
      <c r="M212" s="18"/>
      <c r="N212" s="18"/>
      <c r="O212" s="18"/>
      <c r="P212" s="18"/>
      <c r="Q212" s="18"/>
      <c r="R212" s="15">
        <f>SUM(Intake[[#This Row],[Referral Potential]:[Savings Potential]])</f>
        <v>0</v>
      </c>
      <c r="S212" s="15">
        <f>+Intake[[#This Row],[Quantitative Score]]+Intake[[#This Row],[Qualitative Score]]</f>
        <v>0</v>
      </c>
      <c r="T21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2" s="102"/>
      <c r="V212" s="102"/>
      <c r="W212" s="103"/>
      <c r="X212" s="103"/>
      <c r="Y212" s="44" t="str">
        <f>IFERROR(IF(S212=0,"",_xlfn.PERCENTRANK.EXC(Intake[Total Score],S212)),)</f>
        <v/>
      </c>
      <c r="Z212" s="38" t="str">
        <f xml:space="preserve">
(IF(Intake[[#This Row],[Rank]]="","",
IF(Intake[[#This Row],[Rank]]&gt;($Z$6+$Z$5+$Z$4),$Y$3,
IF(Intake[[#This Row],[Rank]]&gt;($Z$6+$Z$5),$Y$4,
IF(Intake[[#This Row],[Rank]]&gt;($Z$6),$Y$5,
IF(Intake[[#This Row],[Rank]]&lt;($Z$6),$Y$6,
))))))</f>
        <v/>
      </c>
      <c r="AA212" s="20"/>
      <c r="AB212" s="20" t="s">
        <v>73</v>
      </c>
      <c r="AC212" s="20"/>
      <c r="AD212" s="106"/>
      <c r="AE212" s="106"/>
      <c r="AF212" s="106"/>
      <c r="AG212" s="106"/>
      <c r="AH212" s="106"/>
      <c r="AI212" s="106"/>
      <c r="AJ212" s="109"/>
      <c r="AK212" s="108"/>
      <c r="AL212" s="107"/>
      <c r="AM212" s="111"/>
      <c r="AN212" s="107"/>
      <c r="AO212" s="107"/>
      <c r="AP212" s="107"/>
      <c r="AQ212" s="107"/>
    </row>
    <row r="213" spans="2:43" ht="14.85" customHeight="1" x14ac:dyDescent="0.3">
      <c r="B213" s="18" t="s">
        <v>278</v>
      </c>
      <c r="C213" s="107" t="s">
        <v>72</v>
      </c>
      <c r="D213" s="97"/>
      <c r="E213" s="97"/>
      <c r="F213" s="98"/>
      <c r="G213" s="97"/>
      <c r="H213" s="98"/>
      <c r="I213" s="101" t="str">
        <f t="shared" si="3"/>
        <v/>
      </c>
      <c r="J213" s="16" t="str">
        <f>IF(G213="","",PERCENTRANK(Intake[T-12 Production],G213)*10)</f>
        <v/>
      </c>
      <c r="K213" s="16" t="str">
        <f>IF(D213="","",PERCENTRANK(Intake[Assets Under Management],D213)*10)</f>
        <v/>
      </c>
      <c r="L213" s="16">
        <f>IFERROR(SUM(Intake[[#This Row],[Revenue Score]:[AUM Score]]),"")</f>
        <v>0</v>
      </c>
      <c r="M213" s="18"/>
      <c r="N213" s="18"/>
      <c r="O213" s="18"/>
      <c r="P213" s="18"/>
      <c r="Q213" s="18"/>
      <c r="R213" s="15">
        <f>SUM(Intake[[#This Row],[Referral Potential]:[Savings Potential]])</f>
        <v>0</v>
      </c>
      <c r="S213" s="15">
        <f>+Intake[[#This Row],[Quantitative Score]]+Intake[[#This Row],[Qualitative Score]]</f>
        <v>0</v>
      </c>
      <c r="T21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3" s="102"/>
      <c r="V213" s="102"/>
      <c r="W213" s="103"/>
      <c r="X213" s="103"/>
      <c r="Y213" s="44" t="str">
        <f>IFERROR(IF(S213=0,"",_xlfn.PERCENTRANK.EXC(Intake[Total Score],S213)),)</f>
        <v/>
      </c>
      <c r="Z213" s="38" t="str">
        <f xml:space="preserve">
(IF(Intake[[#This Row],[Rank]]="","",
IF(Intake[[#This Row],[Rank]]&gt;($Z$6+$Z$5+$Z$4),$Y$3,
IF(Intake[[#This Row],[Rank]]&gt;($Z$6+$Z$5),$Y$4,
IF(Intake[[#This Row],[Rank]]&gt;($Z$6),$Y$5,
IF(Intake[[#This Row],[Rank]]&lt;($Z$6),$Y$6,
))))))</f>
        <v/>
      </c>
      <c r="AA213" s="20"/>
      <c r="AB213" s="20" t="s">
        <v>73</v>
      </c>
      <c r="AC213" s="20"/>
      <c r="AD213" s="106"/>
      <c r="AE213" s="106"/>
      <c r="AF213" s="106"/>
      <c r="AG213" s="106"/>
      <c r="AH213" s="106"/>
      <c r="AI213" s="106"/>
      <c r="AJ213" s="109"/>
      <c r="AK213" s="108"/>
      <c r="AL213" s="109"/>
      <c r="AM213" s="117"/>
      <c r="AN213" s="109"/>
      <c r="AO213" s="107"/>
      <c r="AP213" s="109"/>
      <c r="AQ213" s="109"/>
    </row>
    <row r="214" spans="2:43" ht="14.85" customHeight="1" x14ac:dyDescent="0.3">
      <c r="B214" s="18" t="s">
        <v>279</v>
      </c>
      <c r="C214" s="107" t="s">
        <v>72</v>
      </c>
      <c r="D214" s="97"/>
      <c r="E214" s="97"/>
      <c r="F214" s="98"/>
      <c r="G214" s="97"/>
      <c r="H214" s="98"/>
      <c r="I214" s="101" t="str">
        <f t="shared" si="3"/>
        <v/>
      </c>
      <c r="J214" s="16" t="str">
        <f>IF(G214="","",PERCENTRANK(Intake[T-12 Production],G214)*10)</f>
        <v/>
      </c>
      <c r="K214" s="16" t="str">
        <f>IF(D214="","",PERCENTRANK(Intake[Assets Under Management],D214)*10)</f>
        <v/>
      </c>
      <c r="L214" s="16">
        <f>IFERROR(SUM(Intake[[#This Row],[Revenue Score]:[AUM Score]]),"")</f>
        <v>0</v>
      </c>
      <c r="M214" s="18"/>
      <c r="N214" s="18"/>
      <c r="O214" s="18"/>
      <c r="P214" s="18"/>
      <c r="Q214" s="18"/>
      <c r="R214" s="15">
        <f>SUM(Intake[[#This Row],[Referral Potential]:[Savings Potential]])</f>
        <v>0</v>
      </c>
      <c r="S214" s="15">
        <f>+Intake[[#This Row],[Quantitative Score]]+Intake[[#This Row],[Qualitative Score]]</f>
        <v>0</v>
      </c>
      <c r="T21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4" s="102"/>
      <c r="V214" s="102"/>
      <c r="W214" s="103"/>
      <c r="X214" s="103"/>
      <c r="Y214" s="44" t="str">
        <f>IFERROR(IF(S214=0,"",_xlfn.PERCENTRANK.EXC(Intake[Total Score],S214)),)</f>
        <v/>
      </c>
      <c r="Z214" s="38" t="str">
        <f xml:space="preserve">
(IF(Intake[[#This Row],[Rank]]="","",
IF(Intake[[#This Row],[Rank]]&gt;($Z$6+$Z$5+$Z$4),$Y$3,
IF(Intake[[#This Row],[Rank]]&gt;($Z$6+$Z$5),$Y$4,
IF(Intake[[#This Row],[Rank]]&gt;($Z$6),$Y$5,
IF(Intake[[#This Row],[Rank]]&lt;($Z$6),$Y$6,
))))))</f>
        <v/>
      </c>
      <c r="AA214" s="20"/>
      <c r="AB214" s="20" t="s">
        <v>73</v>
      </c>
      <c r="AC214" s="20"/>
      <c r="AD214" s="106"/>
      <c r="AE214" s="106"/>
      <c r="AF214" s="106"/>
      <c r="AG214" s="106"/>
      <c r="AH214" s="106"/>
      <c r="AI214" s="106"/>
      <c r="AJ214" s="107"/>
      <c r="AK214" s="108"/>
      <c r="AL214" s="109"/>
      <c r="AM214" s="113"/>
      <c r="AN214" s="109"/>
      <c r="AO214" s="107"/>
      <c r="AP214" s="109"/>
      <c r="AQ214" s="109"/>
    </row>
    <row r="215" spans="2:43" ht="14.85" customHeight="1" x14ac:dyDescent="0.3">
      <c r="B215" s="18" t="s">
        <v>280</v>
      </c>
      <c r="C215" s="107" t="s">
        <v>77</v>
      </c>
      <c r="D215" s="97"/>
      <c r="E215" s="97"/>
      <c r="F215" s="98"/>
      <c r="G215" s="97"/>
      <c r="H215" s="97"/>
      <c r="I215" s="101" t="str">
        <f t="shared" si="3"/>
        <v/>
      </c>
      <c r="J215" s="16" t="str">
        <f>IF(G215="","",PERCENTRANK(Intake[T-12 Production],G215)*10)</f>
        <v/>
      </c>
      <c r="K215" s="16" t="str">
        <f>IF(D215="","",PERCENTRANK(Intake[Assets Under Management],D215)*10)</f>
        <v/>
      </c>
      <c r="L215" s="16">
        <f>IFERROR(SUM(Intake[[#This Row],[Revenue Score]:[AUM Score]]),"")</f>
        <v>0</v>
      </c>
      <c r="M215" s="18"/>
      <c r="N215" s="18"/>
      <c r="O215" s="18"/>
      <c r="P215" s="18"/>
      <c r="Q215" s="18"/>
      <c r="R215" s="15">
        <f>SUM(Intake[[#This Row],[Referral Potential]:[Savings Potential]])</f>
        <v>0</v>
      </c>
      <c r="S215" s="15">
        <f>+Intake[[#This Row],[Quantitative Score]]+Intake[[#This Row],[Qualitative Score]]</f>
        <v>0</v>
      </c>
      <c r="T21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5" s="102"/>
      <c r="V215" s="102"/>
      <c r="W215" s="103"/>
      <c r="X215" s="103"/>
      <c r="Y215" s="44" t="str">
        <f>IFERROR(IF(S215=0,"",_xlfn.PERCENTRANK.EXC(Intake[Total Score],S215)),)</f>
        <v/>
      </c>
      <c r="Z215" s="38" t="str">
        <f xml:space="preserve">
(IF(Intake[[#This Row],[Rank]]="","",
IF(Intake[[#This Row],[Rank]]&gt;($Z$6+$Z$5+$Z$4),$Y$3,
IF(Intake[[#This Row],[Rank]]&gt;($Z$6+$Z$5),$Y$4,
IF(Intake[[#This Row],[Rank]]&gt;($Z$6),$Y$5,
IF(Intake[[#This Row],[Rank]]&lt;($Z$6),$Y$6,
))))))</f>
        <v/>
      </c>
      <c r="AA215" s="20"/>
      <c r="AB215" s="20" t="s">
        <v>73</v>
      </c>
      <c r="AC215" s="20"/>
      <c r="AD215" s="106"/>
      <c r="AE215" s="106"/>
      <c r="AF215" s="106"/>
      <c r="AG215" s="106"/>
      <c r="AH215" s="106"/>
      <c r="AI215" s="106"/>
      <c r="AJ215" s="109"/>
      <c r="AK215" s="110"/>
      <c r="AL215" s="107"/>
      <c r="AM215" s="117"/>
      <c r="AN215" s="107"/>
      <c r="AO215" s="107"/>
      <c r="AP215" s="107"/>
      <c r="AQ215" s="107"/>
    </row>
    <row r="216" spans="2:43" ht="14.85" customHeight="1" x14ac:dyDescent="0.3">
      <c r="B216" s="18" t="s">
        <v>281</v>
      </c>
      <c r="C216" s="107" t="s">
        <v>81</v>
      </c>
      <c r="D216" s="97"/>
      <c r="E216" s="97"/>
      <c r="F216" s="98"/>
      <c r="G216" s="97"/>
      <c r="H216" s="97"/>
      <c r="I216" s="101" t="str">
        <f t="shared" si="3"/>
        <v/>
      </c>
      <c r="J216" s="16" t="str">
        <f>IF(G216="","",PERCENTRANK(Intake[T-12 Production],G216)*10)</f>
        <v/>
      </c>
      <c r="K216" s="16" t="str">
        <f>IF(D216="","",PERCENTRANK(Intake[Assets Under Management],D216)*10)</f>
        <v/>
      </c>
      <c r="L216" s="16">
        <f>IFERROR(SUM(Intake[[#This Row],[Revenue Score]:[AUM Score]]),"")</f>
        <v>0</v>
      </c>
      <c r="M216" s="18"/>
      <c r="N216" s="18"/>
      <c r="O216" s="18"/>
      <c r="P216" s="18"/>
      <c r="Q216" s="18"/>
      <c r="R216" s="15">
        <f>SUM(Intake[[#This Row],[Referral Potential]:[Savings Potential]])</f>
        <v>0</v>
      </c>
      <c r="S216" s="15">
        <f>+Intake[[#This Row],[Quantitative Score]]+Intake[[#This Row],[Qualitative Score]]</f>
        <v>0</v>
      </c>
      <c r="T21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6" s="102"/>
      <c r="V216" s="102"/>
      <c r="W216" s="103"/>
      <c r="X216" s="103"/>
      <c r="Y216" s="44" t="str">
        <f>IFERROR(IF(S216=0,"",_xlfn.PERCENTRANK.EXC(Intake[Total Score],S216)),)</f>
        <v/>
      </c>
      <c r="Z216" s="38" t="str">
        <f xml:space="preserve">
(IF(Intake[[#This Row],[Rank]]="","",
IF(Intake[[#This Row],[Rank]]&gt;($Z$6+$Z$5+$Z$4),$Y$3,
IF(Intake[[#This Row],[Rank]]&gt;($Z$6+$Z$5),$Y$4,
IF(Intake[[#This Row],[Rank]]&gt;($Z$6),$Y$5,
IF(Intake[[#This Row],[Rank]]&lt;($Z$6),$Y$6,
))))))</f>
        <v/>
      </c>
      <c r="AA216" s="20"/>
      <c r="AB216" s="20" t="s">
        <v>73</v>
      </c>
      <c r="AC216" s="20"/>
      <c r="AD216" s="106"/>
      <c r="AE216" s="106"/>
      <c r="AF216" s="106"/>
      <c r="AG216" s="106"/>
      <c r="AH216" s="106"/>
      <c r="AI216" s="106"/>
      <c r="AJ216" s="107"/>
      <c r="AK216" s="108"/>
      <c r="AL216" s="107"/>
      <c r="AM216" s="112"/>
      <c r="AN216" s="107"/>
      <c r="AO216" s="107"/>
      <c r="AP216" s="107"/>
      <c r="AQ216" s="107"/>
    </row>
    <row r="217" spans="2:43" ht="14.85" customHeight="1" x14ac:dyDescent="0.3">
      <c r="B217" s="18" t="s">
        <v>282</v>
      </c>
      <c r="C217" s="107" t="s">
        <v>77</v>
      </c>
      <c r="D217" s="97"/>
      <c r="E217" s="97"/>
      <c r="F217" s="98"/>
      <c r="G217" s="97"/>
      <c r="H217" s="97"/>
      <c r="I217" s="101" t="str">
        <f t="shared" si="3"/>
        <v/>
      </c>
      <c r="J217" s="16" t="str">
        <f>IF(G217="","",PERCENTRANK(Intake[T-12 Production],G217)*10)</f>
        <v/>
      </c>
      <c r="K217" s="16" t="str">
        <f>IF(D217="","",PERCENTRANK(Intake[Assets Under Management],D217)*10)</f>
        <v/>
      </c>
      <c r="L217" s="16">
        <f>IFERROR(SUM(Intake[[#This Row],[Revenue Score]:[AUM Score]]),"")</f>
        <v>0</v>
      </c>
      <c r="M217" s="18"/>
      <c r="N217" s="18"/>
      <c r="O217" s="18"/>
      <c r="P217" s="18"/>
      <c r="Q217" s="18"/>
      <c r="R217" s="15">
        <f>SUM(Intake[[#This Row],[Referral Potential]:[Savings Potential]])</f>
        <v>0</v>
      </c>
      <c r="S217" s="15">
        <f>+Intake[[#This Row],[Quantitative Score]]+Intake[[#This Row],[Qualitative Score]]</f>
        <v>0</v>
      </c>
      <c r="T21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7" s="102"/>
      <c r="V217" s="102"/>
      <c r="W217" s="103"/>
      <c r="X217" s="103"/>
      <c r="Y217" s="44" t="str">
        <f>IFERROR(IF(S217=0,"",_xlfn.PERCENTRANK.EXC(Intake[Total Score],S217)),)</f>
        <v/>
      </c>
      <c r="Z217" s="38" t="str">
        <f xml:space="preserve">
(IF(Intake[[#This Row],[Rank]]="","",
IF(Intake[[#This Row],[Rank]]&gt;($Z$6+$Z$5+$Z$4),$Y$3,
IF(Intake[[#This Row],[Rank]]&gt;($Z$6+$Z$5),$Y$4,
IF(Intake[[#This Row],[Rank]]&gt;($Z$6),$Y$5,
IF(Intake[[#This Row],[Rank]]&lt;($Z$6),$Y$6,
))))))</f>
        <v/>
      </c>
      <c r="AA217" s="20"/>
      <c r="AB217" s="20" t="s">
        <v>73</v>
      </c>
      <c r="AC217" s="20"/>
      <c r="AD217" s="106"/>
      <c r="AE217" s="106"/>
      <c r="AF217" s="106"/>
      <c r="AG217" s="106"/>
      <c r="AH217" s="106"/>
      <c r="AI217" s="106"/>
      <c r="AJ217" s="109"/>
      <c r="AK217" s="110"/>
      <c r="AL217" s="107"/>
      <c r="AM217" s="111"/>
      <c r="AN217" s="107"/>
      <c r="AO217" s="107"/>
      <c r="AP217" s="109"/>
      <c r="AQ217" s="107"/>
    </row>
    <row r="218" spans="2:43" ht="14.85" customHeight="1" x14ac:dyDescent="0.3">
      <c r="B218" s="18" t="s">
        <v>283</v>
      </c>
      <c r="C218" s="107" t="s">
        <v>72</v>
      </c>
      <c r="D218" s="97"/>
      <c r="E218" s="97"/>
      <c r="F218" s="98"/>
      <c r="G218" s="97"/>
      <c r="H218" s="98"/>
      <c r="I218" s="101" t="str">
        <f t="shared" si="3"/>
        <v/>
      </c>
      <c r="J218" s="16" t="str">
        <f>IF(G218="","",PERCENTRANK(Intake[T-12 Production],G218)*10)</f>
        <v/>
      </c>
      <c r="K218" s="16" t="str">
        <f>IF(D218="","",PERCENTRANK(Intake[Assets Under Management],D218)*10)</f>
        <v/>
      </c>
      <c r="L218" s="16">
        <f>IFERROR(SUM(Intake[[#This Row],[Revenue Score]:[AUM Score]]),"")</f>
        <v>0</v>
      </c>
      <c r="M218" s="18"/>
      <c r="N218" s="18"/>
      <c r="O218" s="18"/>
      <c r="P218" s="18"/>
      <c r="Q218" s="18"/>
      <c r="R218" s="15">
        <f>SUM(Intake[[#This Row],[Referral Potential]:[Savings Potential]])</f>
        <v>0</v>
      </c>
      <c r="S218" s="15">
        <f>+Intake[[#This Row],[Quantitative Score]]+Intake[[#This Row],[Qualitative Score]]</f>
        <v>0</v>
      </c>
      <c r="T21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8" s="102"/>
      <c r="V218" s="102"/>
      <c r="W218" s="103"/>
      <c r="X218" s="103"/>
      <c r="Y218" s="44" t="str">
        <f>IFERROR(IF(S218=0,"",_xlfn.PERCENTRANK.EXC(Intake[Total Score],S218)),)</f>
        <v/>
      </c>
      <c r="Z218" s="38" t="str">
        <f xml:space="preserve">
(IF(Intake[[#This Row],[Rank]]="","",
IF(Intake[[#This Row],[Rank]]&gt;($Z$6+$Z$5+$Z$4),$Y$3,
IF(Intake[[#This Row],[Rank]]&gt;($Z$6+$Z$5),$Y$4,
IF(Intake[[#This Row],[Rank]]&gt;($Z$6),$Y$5,
IF(Intake[[#This Row],[Rank]]&lt;($Z$6),$Y$6,
))))))</f>
        <v/>
      </c>
      <c r="AA218" s="20"/>
      <c r="AB218" s="20" t="s">
        <v>73</v>
      </c>
      <c r="AC218" s="20"/>
      <c r="AD218" s="106"/>
      <c r="AE218" s="106"/>
      <c r="AF218" s="106"/>
      <c r="AG218" s="106"/>
      <c r="AH218" s="106"/>
      <c r="AI218" s="106"/>
      <c r="AJ218" s="109"/>
      <c r="AK218" s="110"/>
      <c r="AL218" s="109"/>
      <c r="AM218" s="113"/>
      <c r="AN218" s="109"/>
      <c r="AO218" s="107"/>
      <c r="AP218" s="109"/>
      <c r="AQ218" s="109"/>
    </row>
    <row r="219" spans="2:43" ht="14.85" customHeight="1" x14ac:dyDescent="0.3">
      <c r="B219" s="18" t="s">
        <v>284</v>
      </c>
      <c r="C219" s="107" t="s">
        <v>72</v>
      </c>
      <c r="D219" s="97"/>
      <c r="E219" s="97"/>
      <c r="F219" s="98"/>
      <c r="G219" s="97"/>
      <c r="H219" s="98"/>
      <c r="I219" s="101" t="str">
        <f t="shared" si="3"/>
        <v/>
      </c>
      <c r="J219" s="16" t="str">
        <f>IF(G219="","",PERCENTRANK(Intake[T-12 Production],G219)*10)</f>
        <v/>
      </c>
      <c r="K219" s="16" t="str">
        <f>IF(D219="","",PERCENTRANK(Intake[Assets Under Management],D219)*10)</f>
        <v/>
      </c>
      <c r="L219" s="16">
        <f>IFERROR(SUM(Intake[[#This Row],[Revenue Score]:[AUM Score]]),"")</f>
        <v>0</v>
      </c>
      <c r="M219" s="18"/>
      <c r="N219" s="18"/>
      <c r="O219" s="18"/>
      <c r="P219" s="18"/>
      <c r="Q219" s="18"/>
      <c r="R219" s="15">
        <f>SUM(Intake[[#This Row],[Referral Potential]:[Savings Potential]])</f>
        <v>0</v>
      </c>
      <c r="S219" s="15">
        <f>+Intake[[#This Row],[Quantitative Score]]+Intake[[#This Row],[Qualitative Score]]</f>
        <v>0</v>
      </c>
      <c r="T21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19" s="102"/>
      <c r="V219" s="102"/>
      <c r="W219" s="103"/>
      <c r="X219" s="103"/>
      <c r="Y219" s="44" t="str">
        <f>IFERROR(IF(S219=0,"",_xlfn.PERCENTRANK.EXC(Intake[Total Score],S219)),)</f>
        <v/>
      </c>
      <c r="Z219" s="38" t="str">
        <f xml:space="preserve">
(IF(Intake[[#This Row],[Rank]]="","",
IF(Intake[[#This Row],[Rank]]&gt;($Z$6+$Z$5+$Z$4),$Y$3,
IF(Intake[[#This Row],[Rank]]&gt;($Z$6+$Z$5),$Y$4,
IF(Intake[[#This Row],[Rank]]&gt;($Z$6),$Y$5,
IF(Intake[[#This Row],[Rank]]&lt;($Z$6),$Y$6,
))))))</f>
        <v/>
      </c>
      <c r="AA219" s="20"/>
      <c r="AB219" s="20" t="s">
        <v>73</v>
      </c>
      <c r="AC219" s="20"/>
      <c r="AD219" s="106"/>
      <c r="AE219" s="106"/>
      <c r="AF219" s="106"/>
      <c r="AG219" s="106"/>
      <c r="AH219" s="106"/>
      <c r="AI219" s="106"/>
      <c r="AJ219" s="107"/>
      <c r="AK219" s="108"/>
      <c r="AL219" s="107"/>
      <c r="AM219" s="112"/>
      <c r="AN219" s="107"/>
      <c r="AO219" s="107"/>
      <c r="AP219" s="109"/>
      <c r="AQ219" s="107"/>
    </row>
    <row r="220" spans="2:43" ht="14.85" customHeight="1" x14ac:dyDescent="0.3">
      <c r="B220" s="18" t="s">
        <v>285</v>
      </c>
      <c r="C220" s="107" t="s">
        <v>81</v>
      </c>
      <c r="D220" s="97"/>
      <c r="E220" s="97"/>
      <c r="F220" s="98"/>
      <c r="G220" s="97"/>
      <c r="H220" s="98"/>
      <c r="I220" s="101" t="str">
        <f t="shared" si="3"/>
        <v/>
      </c>
      <c r="J220" s="16" t="str">
        <f>IF(G220="","",PERCENTRANK(Intake[T-12 Production],G220)*10)</f>
        <v/>
      </c>
      <c r="K220" s="16" t="str">
        <f>IF(D220="","",PERCENTRANK(Intake[Assets Under Management],D220)*10)</f>
        <v/>
      </c>
      <c r="L220" s="16">
        <f>IFERROR(SUM(Intake[[#This Row],[Revenue Score]:[AUM Score]]),"")</f>
        <v>0</v>
      </c>
      <c r="M220" s="18"/>
      <c r="N220" s="18"/>
      <c r="O220" s="18"/>
      <c r="P220" s="18"/>
      <c r="Q220" s="18"/>
      <c r="R220" s="15">
        <f>SUM(Intake[[#This Row],[Referral Potential]:[Savings Potential]])</f>
        <v>0</v>
      </c>
      <c r="S220" s="15">
        <f>+Intake[[#This Row],[Quantitative Score]]+Intake[[#This Row],[Qualitative Score]]</f>
        <v>0</v>
      </c>
      <c r="T22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0" s="102"/>
      <c r="V220" s="102"/>
      <c r="W220" s="103"/>
      <c r="X220" s="103"/>
      <c r="Y220" s="44" t="str">
        <f>IFERROR(IF(S220=0,"",_xlfn.PERCENTRANK.EXC(Intake[Total Score],S220)),)</f>
        <v/>
      </c>
      <c r="Z220" s="38" t="str">
        <f xml:space="preserve">
(IF(Intake[[#This Row],[Rank]]="","",
IF(Intake[[#This Row],[Rank]]&gt;($Z$6+$Z$5+$Z$4),$Y$3,
IF(Intake[[#This Row],[Rank]]&gt;($Z$6+$Z$5),$Y$4,
IF(Intake[[#This Row],[Rank]]&gt;($Z$6),$Y$5,
IF(Intake[[#This Row],[Rank]]&lt;($Z$6),$Y$6,
))))))</f>
        <v/>
      </c>
      <c r="AA220" s="20"/>
      <c r="AB220" s="20" t="s">
        <v>73</v>
      </c>
      <c r="AC220" s="20"/>
      <c r="AD220" s="106"/>
      <c r="AE220" s="106"/>
      <c r="AF220" s="106"/>
      <c r="AG220" s="106"/>
      <c r="AH220" s="106"/>
      <c r="AI220" s="106"/>
      <c r="AJ220" s="107"/>
      <c r="AK220" s="108"/>
      <c r="AL220" s="116"/>
      <c r="AM220" s="117"/>
      <c r="AN220" s="32"/>
      <c r="AO220" s="107"/>
      <c r="AP220" s="107"/>
      <c r="AQ220" s="107"/>
    </row>
    <row r="221" spans="2:43" ht="14.85" customHeight="1" x14ac:dyDescent="0.3">
      <c r="B221" s="18" t="s">
        <v>286</v>
      </c>
      <c r="C221" s="107" t="s">
        <v>77</v>
      </c>
      <c r="D221" s="97"/>
      <c r="E221" s="97"/>
      <c r="F221" s="98"/>
      <c r="G221" s="97"/>
      <c r="H221" s="97"/>
      <c r="I221" s="101" t="str">
        <f t="shared" si="3"/>
        <v/>
      </c>
      <c r="J221" s="16" t="str">
        <f>IF(G221="","",PERCENTRANK(Intake[T-12 Production],G221)*10)</f>
        <v/>
      </c>
      <c r="K221" s="16" t="str">
        <f>IF(D221="","",PERCENTRANK(Intake[Assets Under Management],D221)*10)</f>
        <v/>
      </c>
      <c r="L221" s="16">
        <f>IFERROR(SUM(Intake[[#This Row],[Revenue Score]:[AUM Score]]),"")</f>
        <v>0</v>
      </c>
      <c r="M221" s="18"/>
      <c r="N221" s="18"/>
      <c r="O221" s="18"/>
      <c r="P221" s="18"/>
      <c r="Q221" s="18"/>
      <c r="R221" s="15">
        <f>SUM(Intake[[#This Row],[Referral Potential]:[Savings Potential]])</f>
        <v>0</v>
      </c>
      <c r="S221" s="15">
        <f>+Intake[[#This Row],[Quantitative Score]]+Intake[[#This Row],[Qualitative Score]]</f>
        <v>0</v>
      </c>
      <c r="T22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1" s="102"/>
      <c r="V221" s="102"/>
      <c r="W221" s="103"/>
      <c r="X221" s="103"/>
      <c r="Y221" s="44" t="str">
        <f>IFERROR(IF(S221=0,"",_xlfn.PERCENTRANK.EXC(Intake[Total Score],S221)),)</f>
        <v/>
      </c>
      <c r="Z221" s="38" t="str">
        <f xml:space="preserve">
(IF(Intake[[#This Row],[Rank]]="","",
IF(Intake[[#This Row],[Rank]]&gt;($Z$6+$Z$5+$Z$4),$Y$3,
IF(Intake[[#This Row],[Rank]]&gt;($Z$6+$Z$5),$Y$4,
IF(Intake[[#This Row],[Rank]]&gt;($Z$6),$Y$5,
IF(Intake[[#This Row],[Rank]]&lt;($Z$6),$Y$6,
))))))</f>
        <v/>
      </c>
      <c r="AA221" s="20"/>
      <c r="AB221" s="20" t="s">
        <v>73</v>
      </c>
      <c r="AC221" s="20"/>
      <c r="AD221" s="106"/>
      <c r="AE221" s="106"/>
      <c r="AF221" s="106"/>
      <c r="AG221" s="106"/>
      <c r="AH221" s="106"/>
      <c r="AI221" s="106"/>
      <c r="AJ221" s="107"/>
      <c r="AK221" s="108"/>
      <c r="AL221" s="107"/>
      <c r="AM221" s="112"/>
      <c r="AN221" s="107"/>
      <c r="AO221" s="107"/>
      <c r="AP221" s="109"/>
      <c r="AQ221" s="107"/>
    </row>
    <row r="222" spans="2:43" ht="14.85" customHeight="1" x14ac:dyDescent="0.3">
      <c r="B222" s="18" t="s">
        <v>287</v>
      </c>
      <c r="C222" s="107" t="s">
        <v>77</v>
      </c>
      <c r="D222" s="97"/>
      <c r="E222" s="97"/>
      <c r="F222" s="98"/>
      <c r="G222" s="97"/>
      <c r="H222" s="97"/>
      <c r="I222" s="101" t="str">
        <f t="shared" si="3"/>
        <v/>
      </c>
      <c r="J222" s="16" t="str">
        <f>IF(G222="","",PERCENTRANK(Intake[T-12 Production],G222)*10)</f>
        <v/>
      </c>
      <c r="K222" s="16" t="str">
        <f>IF(D222="","",PERCENTRANK(Intake[Assets Under Management],D222)*10)</f>
        <v/>
      </c>
      <c r="L222" s="16">
        <f>IFERROR(SUM(Intake[[#This Row],[Revenue Score]:[AUM Score]]),"")</f>
        <v>0</v>
      </c>
      <c r="M222" s="18"/>
      <c r="N222" s="18"/>
      <c r="O222" s="18"/>
      <c r="P222" s="18"/>
      <c r="Q222" s="18"/>
      <c r="R222" s="15">
        <f>SUM(Intake[[#This Row],[Referral Potential]:[Savings Potential]])</f>
        <v>0</v>
      </c>
      <c r="S222" s="15">
        <f>+Intake[[#This Row],[Quantitative Score]]+Intake[[#This Row],[Qualitative Score]]</f>
        <v>0</v>
      </c>
      <c r="T22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2" s="102"/>
      <c r="V222" s="102"/>
      <c r="W222" s="103"/>
      <c r="X222" s="103"/>
      <c r="Y222" s="44" t="str">
        <f>IFERROR(IF(S222=0,"",_xlfn.PERCENTRANK.EXC(Intake[Total Score],S222)),)</f>
        <v/>
      </c>
      <c r="Z222" s="38" t="str">
        <f xml:space="preserve">
(IF(Intake[[#This Row],[Rank]]="","",
IF(Intake[[#This Row],[Rank]]&gt;($Z$6+$Z$5+$Z$4),$Y$3,
IF(Intake[[#This Row],[Rank]]&gt;($Z$6+$Z$5),$Y$4,
IF(Intake[[#This Row],[Rank]]&gt;($Z$6),$Y$5,
IF(Intake[[#This Row],[Rank]]&lt;($Z$6),$Y$6,
))))))</f>
        <v/>
      </c>
      <c r="AA222" s="20"/>
      <c r="AB222" s="20" t="s">
        <v>73</v>
      </c>
      <c r="AC222" s="20"/>
      <c r="AD222" s="106"/>
      <c r="AE222" s="106"/>
      <c r="AF222" s="106"/>
      <c r="AG222" s="106"/>
      <c r="AH222" s="106"/>
      <c r="AI222" s="106"/>
      <c r="AJ222" s="107"/>
      <c r="AK222" s="108"/>
      <c r="AL222" s="107"/>
      <c r="AM222" s="107"/>
      <c r="AN222" s="107"/>
      <c r="AO222" s="107"/>
      <c r="AP222" s="109"/>
      <c r="AQ222" s="107"/>
    </row>
    <row r="223" spans="2:43" ht="14.85" customHeight="1" x14ac:dyDescent="0.3">
      <c r="B223" s="18" t="s">
        <v>288</v>
      </c>
      <c r="C223" s="107" t="s">
        <v>81</v>
      </c>
      <c r="D223" s="97"/>
      <c r="E223" s="97"/>
      <c r="F223" s="98"/>
      <c r="G223" s="97"/>
      <c r="H223" s="98"/>
      <c r="I223" s="101" t="str">
        <f t="shared" si="3"/>
        <v/>
      </c>
      <c r="J223" s="16" t="str">
        <f>IF(G223="","",PERCENTRANK(Intake[T-12 Production],G223)*10)</f>
        <v/>
      </c>
      <c r="K223" s="16" t="str">
        <f>IF(D223="","",PERCENTRANK(Intake[Assets Under Management],D223)*10)</f>
        <v/>
      </c>
      <c r="L223" s="16">
        <f>IFERROR(SUM(Intake[[#This Row],[Revenue Score]:[AUM Score]]),"")</f>
        <v>0</v>
      </c>
      <c r="M223" s="18"/>
      <c r="N223" s="18"/>
      <c r="O223" s="18"/>
      <c r="P223" s="18"/>
      <c r="Q223" s="18"/>
      <c r="R223" s="15">
        <f>SUM(Intake[[#This Row],[Referral Potential]:[Savings Potential]])</f>
        <v>0</v>
      </c>
      <c r="S223" s="15">
        <f>+Intake[[#This Row],[Quantitative Score]]+Intake[[#This Row],[Qualitative Score]]</f>
        <v>0</v>
      </c>
      <c r="T22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3" s="102"/>
      <c r="V223" s="102"/>
      <c r="W223" s="103"/>
      <c r="X223" s="103"/>
      <c r="Y223" s="44" t="str">
        <f>IFERROR(IF(S223=0,"",_xlfn.PERCENTRANK.EXC(Intake[Total Score],S223)),)</f>
        <v/>
      </c>
      <c r="Z223" s="38" t="str">
        <f xml:space="preserve">
(IF(Intake[[#This Row],[Rank]]="","",
IF(Intake[[#This Row],[Rank]]&gt;($Z$6+$Z$5+$Z$4),$Y$3,
IF(Intake[[#This Row],[Rank]]&gt;($Z$6+$Z$5),$Y$4,
IF(Intake[[#This Row],[Rank]]&gt;($Z$6),$Y$5,
IF(Intake[[#This Row],[Rank]]&lt;($Z$6),$Y$6,
))))))</f>
        <v/>
      </c>
      <c r="AA223" s="20"/>
      <c r="AB223" s="20" t="s">
        <v>73</v>
      </c>
      <c r="AC223" s="20"/>
      <c r="AD223" s="106"/>
      <c r="AE223" s="106"/>
      <c r="AF223" s="106"/>
      <c r="AG223" s="106"/>
      <c r="AH223" s="106"/>
      <c r="AI223" s="106"/>
      <c r="AJ223" s="107"/>
      <c r="AK223" s="108"/>
      <c r="AL223" s="107"/>
      <c r="AM223" s="107"/>
      <c r="AN223" s="107"/>
      <c r="AO223" s="107"/>
      <c r="AP223" s="107"/>
      <c r="AQ223" s="107"/>
    </row>
    <row r="224" spans="2:43" ht="14.85" customHeight="1" x14ac:dyDescent="0.3">
      <c r="B224" s="18" t="s">
        <v>289</v>
      </c>
      <c r="C224" s="107" t="s">
        <v>77</v>
      </c>
      <c r="D224" s="97"/>
      <c r="E224" s="97"/>
      <c r="F224" s="98"/>
      <c r="G224" s="97"/>
      <c r="H224" s="97"/>
      <c r="I224" s="101" t="str">
        <f t="shared" si="3"/>
        <v/>
      </c>
      <c r="J224" s="16" t="str">
        <f>IF(G224="","",PERCENTRANK(Intake[T-12 Production],G224)*10)</f>
        <v/>
      </c>
      <c r="K224" s="16" t="str">
        <f>IF(D224="","",PERCENTRANK(Intake[Assets Under Management],D224)*10)</f>
        <v/>
      </c>
      <c r="L224" s="16">
        <f>IFERROR(SUM(Intake[[#This Row],[Revenue Score]:[AUM Score]]),"")</f>
        <v>0</v>
      </c>
      <c r="M224" s="18"/>
      <c r="N224" s="18"/>
      <c r="O224" s="18"/>
      <c r="P224" s="18"/>
      <c r="Q224" s="18"/>
      <c r="R224" s="15">
        <f>SUM(Intake[[#This Row],[Referral Potential]:[Savings Potential]])</f>
        <v>0</v>
      </c>
      <c r="S224" s="15">
        <f>+Intake[[#This Row],[Quantitative Score]]+Intake[[#This Row],[Qualitative Score]]</f>
        <v>0</v>
      </c>
      <c r="T22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4" s="102"/>
      <c r="V224" s="102"/>
      <c r="W224" s="103"/>
      <c r="X224" s="103"/>
      <c r="Y224" s="44" t="str">
        <f>IFERROR(IF(S224=0,"",_xlfn.PERCENTRANK.EXC(Intake[Total Score],S224)),)</f>
        <v/>
      </c>
      <c r="Z224" s="38" t="str">
        <f xml:space="preserve">
(IF(Intake[[#This Row],[Rank]]="","",
IF(Intake[[#This Row],[Rank]]&gt;($Z$6+$Z$5+$Z$4),$Y$3,
IF(Intake[[#This Row],[Rank]]&gt;($Z$6+$Z$5),$Y$4,
IF(Intake[[#This Row],[Rank]]&gt;($Z$6),$Y$5,
IF(Intake[[#This Row],[Rank]]&lt;($Z$6),$Y$6,
))))))</f>
        <v/>
      </c>
      <c r="AA224" s="20"/>
      <c r="AB224" s="20" t="s">
        <v>73</v>
      </c>
      <c r="AC224" s="20"/>
      <c r="AD224" s="106"/>
      <c r="AE224" s="106"/>
      <c r="AF224" s="106"/>
      <c r="AG224" s="106"/>
      <c r="AH224" s="106"/>
      <c r="AI224" s="106"/>
      <c r="AJ224" s="109"/>
      <c r="AK224" s="108"/>
      <c r="AL224" s="107"/>
      <c r="AM224" s="112"/>
      <c r="AN224" s="107"/>
      <c r="AO224" s="107"/>
      <c r="AP224" s="107"/>
      <c r="AQ224" s="107"/>
    </row>
    <row r="225" spans="2:43" ht="14.85" customHeight="1" x14ac:dyDescent="0.3">
      <c r="B225" s="18" t="s">
        <v>290</v>
      </c>
      <c r="C225" s="107" t="s">
        <v>77</v>
      </c>
      <c r="D225" s="97"/>
      <c r="E225" s="97"/>
      <c r="F225" s="98"/>
      <c r="G225" s="97"/>
      <c r="H225" s="97"/>
      <c r="I225" s="101" t="str">
        <f t="shared" si="3"/>
        <v/>
      </c>
      <c r="J225" s="16" t="str">
        <f>IF(G225="","",PERCENTRANK(Intake[T-12 Production],G225)*10)</f>
        <v/>
      </c>
      <c r="K225" s="16" t="str">
        <f>IF(D225="","",PERCENTRANK(Intake[Assets Under Management],D225)*10)</f>
        <v/>
      </c>
      <c r="L225" s="16">
        <f>IFERROR(SUM(Intake[[#This Row],[Revenue Score]:[AUM Score]]),"")</f>
        <v>0</v>
      </c>
      <c r="M225" s="18"/>
      <c r="N225" s="18"/>
      <c r="O225" s="18"/>
      <c r="P225" s="18"/>
      <c r="Q225" s="18"/>
      <c r="R225" s="15">
        <f>SUM(Intake[[#This Row],[Referral Potential]:[Savings Potential]])</f>
        <v>0</v>
      </c>
      <c r="S225" s="15">
        <f>+Intake[[#This Row],[Quantitative Score]]+Intake[[#This Row],[Qualitative Score]]</f>
        <v>0</v>
      </c>
      <c r="T22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5" s="102"/>
      <c r="V225" s="102"/>
      <c r="W225" s="103"/>
      <c r="X225" s="103"/>
      <c r="Y225" s="44" t="str">
        <f>IFERROR(IF(S225=0,"",_xlfn.PERCENTRANK.EXC(Intake[Total Score],S225)),)</f>
        <v/>
      </c>
      <c r="Z225" s="38" t="str">
        <f xml:space="preserve">
(IF(Intake[[#This Row],[Rank]]="","",
IF(Intake[[#This Row],[Rank]]&gt;($Z$6+$Z$5+$Z$4),$Y$3,
IF(Intake[[#This Row],[Rank]]&gt;($Z$6+$Z$5),$Y$4,
IF(Intake[[#This Row],[Rank]]&gt;($Z$6),$Y$5,
IF(Intake[[#This Row],[Rank]]&lt;($Z$6),$Y$6,
))))))</f>
        <v/>
      </c>
      <c r="AA225" s="20"/>
      <c r="AB225" s="20" t="s">
        <v>73</v>
      </c>
      <c r="AC225" s="20"/>
      <c r="AD225" s="106"/>
      <c r="AE225" s="106"/>
      <c r="AF225" s="106"/>
      <c r="AG225" s="106"/>
      <c r="AH225" s="106"/>
      <c r="AI225" s="106"/>
      <c r="AJ225" s="109"/>
      <c r="AK225" s="110"/>
      <c r="AL225" s="107"/>
      <c r="AM225" s="112"/>
      <c r="AN225" s="107"/>
      <c r="AO225" s="107"/>
      <c r="AP225" s="107"/>
      <c r="AQ225" s="107"/>
    </row>
    <row r="226" spans="2:43" ht="14.85" customHeight="1" x14ac:dyDescent="0.3">
      <c r="B226" s="18" t="s">
        <v>291</v>
      </c>
      <c r="C226" s="107" t="s">
        <v>72</v>
      </c>
      <c r="D226" s="97"/>
      <c r="E226" s="97"/>
      <c r="F226" s="98"/>
      <c r="G226" s="97"/>
      <c r="H226" s="98"/>
      <c r="I226" s="101" t="str">
        <f t="shared" si="3"/>
        <v/>
      </c>
      <c r="J226" s="16" t="str">
        <f>IF(G226="","",PERCENTRANK(Intake[T-12 Production],G226)*10)</f>
        <v/>
      </c>
      <c r="K226" s="16" t="str">
        <f>IF(D226="","",PERCENTRANK(Intake[Assets Under Management],D226)*10)</f>
        <v/>
      </c>
      <c r="L226" s="16">
        <f>IFERROR(SUM(Intake[[#This Row],[Revenue Score]:[AUM Score]]),"")</f>
        <v>0</v>
      </c>
      <c r="M226" s="18"/>
      <c r="N226" s="18"/>
      <c r="O226" s="18"/>
      <c r="P226" s="18"/>
      <c r="Q226" s="18"/>
      <c r="R226" s="15">
        <f>SUM(Intake[[#This Row],[Referral Potential]:[Savings Potential]])</f>
        <v>0</v>
      </c>
      <c r="S226" s="15">
        <f>+Intake[[#This Row],[Quantitative Score]]+Intake[[#This Row],[Qualitative Score]]</f>
        <v>0</v>
      </c>
      <c r="T22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6" s="102"/>
      <c r="V226" s="102"/>
      <c r="W226" s="103"/>
      <c r="X226" s="103"/>
      <c r="Y226" s="44" t="str">
        <f>IFERROR(IF(S226=0,"",_xlfn.PERCENTRANK.EXC(Intake[Total Score],S226)),)</f>
        <v/>
      </c>
      <c r="Z226" s="38" t="str">
        <f xml:space="preserve">
(IF(Intake[[#This Row],[Rank]]="","",
IF(Intake[[#This Row],[Rank]]&gt;($Z$6+$Z$5+$Z$4),$Y$3,
IF(Intake[[#This Row],[Rank]]&gt;($Z$6+$Z$5),$Y$4,
IF(Intake[[#This Row],[Rank]]&gt;($Z$6),$Y$5,
IF(Intake[[#This Row],[Rank]]&lt;($Z$6),$Y$6,
))))))</f>
        <v/>
      </c>
      <c r="AA226" s="20"/>
      <c r="AB226" s="20" t="s">
        <v>73</v>
      </c>
      <c r="AC226" s="20"/>
      <c r="AD226" s="106"/>
      <c r="AE226" s="106"/>
      <c r="AF226" s="106"/>
      <c r="AG226" s="106"/>
      <c r="AH226" s="106"/>
      <c r="AI226" s="106"/>
      <c r="AJ226" s="109"/>
      <c r="AK226" s="110"/>
      <c r="AL226" s="107"/>
      <c r="AM226" s="107"/>
      <c r="AN226" s="107"/>
      <c r="AO226" s="107"/>
      <c r="AP226" s="107"/>
      <c r="AQ226" s="107"/>
    </row>
    <row r="227" spans="2:43" ht="14.85" customHeight="1" x14ac:dyDescent="0.3">
      <c r="B227" s="18" t="s">
        <v>292</v>
      </c>
      <c r="C227" s="107" t="s">
        <v>81</v>
      </c>
      <c r="D227" s="97"/>
      <c r="E227" s="97"/>
      <c r="F227" s="98"/>
      <c r="G227" s="97"/>
      <c r="H227" s="98"/>
      <c r="I227" s="101" t="str">
        <f t="shared" si="3"/>
        <v/>
      </c>
      <c r="J227" s="16" t="str">
        <f>IF(G227="","",PERCENTRANK(Intake[T-12 Production],G227)*10)</f>
        <v/>
      </c>
      <c r="K227" s="16" t="str">
        <f>IF(D227="","",PERCENTRANK(Intake[Assets Under Management],D227)*10)</f>
        <v/>
      </c>
      <c r="L227" s="16">
        <f>IFERROR(SUM(Intake[[#This Row],[Revenue Score]:[AUM Score]]),"")</f>
        <v>0</v>
      </c>
      <c r="M227" s="18"/>
      <c r="N227" s="18"/>
      <c r="O227" s="18"/>
      <c r="P227" s="18"/>
      <c r="Q227" s="18"/>
      <c r="R227" s="15">
        <f>SUM(Intake[[#This Row],[Referral Potential]:[Savings Potential]])</f>
        <v>0</v>
      </c>
      <c r="S227" s="15">
        <f>+Intake[[#This Row],[Quantitative Score]]+Intake[[#This Row],[Qualitative Score]]</f>
        <v>0</v>
      </c>
      <c r="T22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7" s="102"/>
      <c r="V227" s="102"/>
      <c r="W227" s="103"/>
      <c r="X227" s="103"/>
      <c r="Y227" s="44" t="str">
        <f>IFERROR(IF(S227=0,"",_xlfn.PERCENTRANK.EXC(Intake[Total Score],S227)),)</f>
        <v/>
      </c>
      <c r="Z227" s="38" t="str">
        <f xml:space="preserve">
(IF(Intake[[#This Row],[Rank]]="","",
IF(Intake[[#This Row],[Rank]]&gt;($Z$6+$Z$5+$Z$4),$Y$3,
IF(Intake[[#This Row],[Rank]]&gt;($Z$6+$Z$5),$Y$4,
IF(Intake[[#This Row],[Rank]]&gt;($Z$6),$Y$5,
IF(Intake[[#This Row],[Rank]]&lt;($Z$6),$Y$6,
))))))</f>
        <v/>
      </c>
      <c r="AA227" s="20"/>
      <c r="AB227" s="20" t="s">
        <v>73</v>
      </c>
      <c r="AC227" s="20"/>
      <c r="AD227" s="106"/>
      <c r="AE227" s="106"/>
      <c r="AF227" s="106"/>
      <c r="AG227" s="106"/>
      <c r="AH227" s="106"/>
      <c r="AI227" s="106"/>
      <c r="AJ227" s="107"/>
      <c r="AK227" s="108"/>
      <c r="AL227" s="107"/>
      <c r="AM227" s="112"/>
      <c r="AN227" s="107"/>
      <c r="AO227" s="107"/>
      <c r="AP227" s="109"/>
      <c r="AQ227" s="107"/>
    </row>
    <row r="228" spans="2:43" ht="14.85" customHeight="1" x14ac:dyDescent="0.3">
      <c r="B228" s="18" t="s">
        <v>293</v>
      </c>
      <c r="C228" s="107" t="s">
        <v>72</v>
      </c>
      <c r="D228" s="97"/>
      <c r="E228" s="97"/>
      <c r="F228" s="98"/>
      <c r="G228" s="97"/>
      <c r="H228" s="98"/>
      <c r="I228" s="101" t="str">
        <f t="shared" si="3"/>
        <v/>
      </c>
      <c r="J228" s="16" t="str">
        <f>IF(G228="","",PERCENTRANK(Intake[T-12 Production],G228)*10)</f>
        <v/>
      </c>
      <c r="K228" s="16" t="str">
        <f>IF(D228="","",PERCENTRANK(Intake[Assets Under Management],D228)*10)</f>
        <v/>
      </c>
      <c r="L228" s="16">
        <f>IFERROR(SUM(Intake[[#This Row],[Revenue Score]:[AUM Score]]),"")</f>
        <v>0</v>
      </c>
      <c r="M228" s="18"/>
      <c r="N228" s="18"/>
      <c r="O228" s="18"/>
      <c r="P228" s="18"/>
      <c r="Q228" s="18"/>
      <c r="R228" s="15">
        <f>SUM(Intake[[#This Row],[Referral Potential]:[Savings Potential]])</f>
        <v>0</v>
      </c>
      <c r="S228" s="15">
        <f>+Intake[[#This Row],[Quantitative Score]]+Intake[[#This Row],[Qualitative Score]]</f>
        <v>0</v>
      </c>
      <c r="T22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8" s="102"/>
      <c r="V228" s="102"/>
      <c r="W228" s="103"/>
      <c r="X228" s="103"/>
      <c r="Y228" s="44" t="str">
        <f>IFERROR(IF(S228=0,"",_xlfn.PERCENTRANK.EXC(Intake[Total Score],S228)),)</f>
        <v/>
      </c>
      <c r="Z228" s="38" t="str">
        <f xml:space="preserve">
(IF(Intake[[#This Row],[Rank]]="","",
IF(Intake[[#This Row],[Rank]]&gt;($Z$6+$Z$5+$Z$4),$Y$3,
IF(Intake[[#This Row],[Rank]]&gt;($Z$6+$Z$5),$Y$4,
IF(Intake[[#This Row],[Rank]]&gt;($Z$6),$Y$5,
IF(Intake[[#This Row],[Rank]]&lt;($Z$6),$Y$6,
))))))</f>
        <v/>
      </c>
      <c r="AA228" s="20"/>
      <c r="AB228" s="20" t="s">
        <v>73</v>
      </c>
      <c r="AC228" s="20"/>
      <c r="AD228" s="106"/>
      <c r="AE228" s="106"/>
      <c r="AF228" s="106"/>
      <c r="AG228" s="106"/>
      <c r="AH228" s="106"/>
      <c r="AI228" s="106"/>
      <c r="AJ228" s="107"/>
      <c r="AK228" s="108"/>
      <c r="AL228" s="107"/>
      <c r="AM228" s="107"/>
      <c r="AN228" s="107"/>
      <c r="AO228" s="107"/>
      <c r="AP228" s="109"/>
      <c r="AQ228" s="107"/>
    </row>
    <row r="229" spans="2:43" ht="14.85" customHeight="1" x14ac:dyDescent="0.3">
      <c r="B229" s="18" t="s">
        <v>294</v>
      </c>
      <c r="C229" s="107" t="s">
        <v>81</v>
      </c>
      <c r="D229" s="97"/>
      <c r="E229" s="97"/>
      <c r="F229" s="98"/>
      <c r="G229" s="97"/>
      <c r="H229" s="98"/>
      <c r="I229" s="101" t="str">
        <f t="shared" si="3"/>
        <v/>
      </c>
      <c r="J229" s="16" t="str">
        <f>IF(G229="","",PERCENTRANK(Intake[T-12 Production],G229)*10)</f>
        <v/>
      </c>
      <c r="K229" s="16" t="str">
        <f>IF(D229="","",PERCENTRANK(Intake[Assets Under Management],D229)*10)</f>
        <v/>
      </c>
      <c r="L229" s="16">
        <f>IFERROR(SUM(Intake[[#This Row],[Revenue Score]:[AUM Score]]),"")</f>
        <v>0</v>
      </c>
      <c r="M229" s="18"/>
      <c r="N229" s="18"/>
      <c r="O229" s="18"/>
      <c r="P229" s="18"/>
      <c r="Q229" s="18"/>
      <c r="R229" s="15">
        <f>SUM(Intake[[#This Row],[Referral Potential]:[Savings Potential]])</f>
        <v>0</v>
      </c>
      <c r="S229" s="15">
        <f>+Intake[[#This Row],[Quantitative Score]]+Intake[[#This Row],[Qualitative Score]]</f>
        <v>0</v>
      </c>
      <c r="T22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29" s="102"/>
      <c r="V229" s="102"/>
      <c r="W229" s="103"/>
      <c r="X229" s="103"/>
      <c r="Y229" s="44" t="str">
        <f>IFERROR(IF(S229=0,"",_xlfn.PERCENTRANK.EXC(Intake[Total Score],S229)),)</f>
        <v/>
      </c>
      <c r="Z229" s="38" t="str">
        <f xml:space="preserve">
(IF(Intake[[#This Row],[Rank]]="","",
IF(Intake[[#This Row],[Rank]]&gt;($Z$6+$Z$5+$Z$4),$Y$3,
IF(Intake[[#This Row],[Rank]]&gt;($Z$6+$Z$5),$Y$4,
IF(Intake[[#This Row],[Rank]]&gt;($Z$6),$Y$5,
IF(Intake[[#This Row],[Rank]]&lt;($Z$6),$Y$6,
))))))</f>
        <v/>
      </c>
      <c r="AA229" s="20"/>
      <c r="AB229" s="20" t="s">
        <v>73</v>
      </c>
      <c r="AC229" s="20"/>
      <c r="AD229" s="106"/>
      <c r="AE229" s="106"/>
      <c r="AF229" s="106"/>
      <c r="AG229" s="106"/>
      <c r="AH229" s="106"/>
      <c r="AI229" s="106"/>
      <c r="AJ229" s="107"/>
      <c r="AK229" s="108"/>
      <c r="AL229" s="107"/>
      <c r="AM229" s="112"/>
      <c r="AN229" s="107"/>
      <c r="AO229" s="107"/>
      <c r="AP229" s="109"/>
      <c r="AQ229" s="107"/>
    </row>
    <row r="230" spans="2:43" ht="14.85" customHeight="1" x14ac:dyDescent="0.3">
      <c r="B230" s="18" t="s">
        <v>295</v>
      </c>
      <c r="C230" s="107" t="s">
        <v>77</v>
      </c>
      <c r="D230" s="97"/>
      <c r="E230" s="97"/>
      <c r="F230" s="98"/>
      <c r="G230" s="97"/>
      <c r="H230" s="97"/>
      <c r="I230" s="101" t="str">
        <f t="shared" si="3"/>
        <v/>
      </c>
      <c r="J230" s="16" t="str">
        <f>IF(G230="","",PERCENTRANK(Intake[T-12 Production],G230)*10)</f>
        <v/>
      </c>
      <c r="K230" s="16" t="str">
        <f>IF(D230="","",PERCENTRANK(Intake[Assets Under Management],D230)*10)</f>
        <v/>
      </c>
      <c r="L230" s="16">
        <f>IFERROR(SUM(Intake[[#This Row],[Revenue Score]:[AUM Score]]),"")</f>
        <v>0</v>
      </c>
      <c r="M230" s="18"/>
      <c r="N230" s="18"/>
      <c r="O230" s="18"/>
      <c r="P230" s="18"/>
      <c r="Q230" s="18"/>
      <c r="R230" s="15">
        <f>SUM(Intake[[#This Row],[Referral Potential]:[Savings Potential]])</f>
        <v>0</v>
      </c>
      <c r="S230" s="15">
        <f>+Intake[[#This Row],[Quantitative Score]]+Intake[[#This Row],[Qualitative Score]]</f>
        <v>0</v>
      </c>
      <c r="T23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0" s="102"/>
      <c r="V230" s="102"/>
      <c r="W230" s="103"/>
      <c r="X230" s="103"/>
      <c r="Y230" s="44" t="str">
        <f>IFERROR(IF(S230=0,"",_xlfn.PERCENTRANK.EXC(Intake[Total Score],S230)),)</f>
        <v/>
      </c>
      <c r="Z230" s="38" t="str">
        <f xml:space="preserve">
(IF(Intake[[#This Row],[Rank]]="","",
IF(Intake[[#This Row],[Rank]]&gt;($Z$6+$Z$5+$Z$4),$Y$3,
IF(Intake[[#This Row],[Rank]]&gt;($Z$6+$Z$5),$Y$4,
IF(Intake[[#This Row],[Rank]]&gt;($Z$6),$Y$5,
IF(Intake[[#This Row],[Rank]]&lt;($Z$6),$Y$6,
))))))</f>
        <v/>
      </c>
      <c r="AA230" s="20"/>
      <c r="AB230" s="20" t="s">
        <v>73</v>
      </c>
      <c r="AC230" s="20"/>
      <c r="AD230" s="106"/>
      <c r="AE230" s="106"/>
      <c r="AF230" s="106"/>
      <c r="AG230" s="106"/>
      <c r="AH230" s="106"/>
      <c r="AI230" s="106"/>
      <c r="AJ230" s="107"/>
      <c r="AK230" s="118"/>
      <c r="AL230" s="107"/>
      <c r="AM230" s="112"/>
      <c r="AN230" s="112"/>
      <c r="AO230" s="107"/>
      <c r="AP230" s="109"/>
      <c r="AQ230" s="107"/>
    </row>
    <row r="231" spans="2:43" ht="14.85" customHeight="1" x14ac:dyDescent="0.3">
      <c r="B231" s="18" t="s">
        <v>296</v>
      </c>
      <c r="C231" s="107" t="s">
        <v>81</v>
      </c>
      <c r="D231" s="97"/>
      <c r="E231" s="97"/>
      <c r="F231" s="98"/>
      <c r="G231" s="97"/>
      <c r="H231" s="98"/>
      <c r="I231" s="101" t="str">
        <f t="shared" si="3"/>
        <v/>
      </c>
      <c r="J231" s="16" t="str">
        <f>IF(G231="","",PERCENTRANK(Intake[T-12 Production],G231)*10)</f>
        <v/>
      </c>
      <c r="K231" s="16" t="str">
        <f>IF(D231="","",PERCENTRANK(Intake[Assets Under Management],D231)*10)</f>
        <v/>
      </c>
      <c r="L231" s="16">
        <f>IFERROR(SUM(Intake[[#This Row],[Revenue Score]:[AUM Score]]),"")</f>
        <v>0</v>
      </c>
      <c r="M231" s="18"/>
      <c r="N231" s="18"/>
      <c r="O231" s="18"/>
      <c r="P231" s="18"/>
      <c r="Q231" s="18"/>
      <c r="R231" s="15">
        <f>SUM(Intake[[#This Row],[Referral Potential]:[Savings Potential]])</f>
        <v>0</v>
      </c>
      <c r="S231" s="15">
        <f>+Intake[[#This Row],[Quantitative Score]]+Intake[[#This Row],[Qualitative Score]]</f>
        <v>0</v>
      </c>
      <c r="T23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1" s="102"/>
      <c r="V231" s="102"/>
      <c r="W231" s="103"/>
      <c r="X231" s="103"/>
      <c r="Y231" s="44" t="str">
        <f>IFERROR(IF(S231=0,"",_xlfn.PERCENTRANK.EXC(Intake[Total Score],S231)),)</f>
        <v/>
      </c>
      <c r="Z231" s="38" t="str">
        <f xml:space="preserve">
(IF(Intake[[#This Row],[Rank]]="","",
IF(Intake[[#This Row],[Rank]]&gt;($Z$6+$Z$5+$Z$4),$Y$3,
IF(Intake[[#This Row],[Rank]]&gt;($Z$6+$Z$5),$Y$4,
IF(Intake[[#This Row],[Rank]]&gt;($Z$6),$Y$5,
IF(Intake[[#This Row],[Rank]]&lt;($Z$6),$Y$6,
))))))</f>
        <v/>
      </c>
      <c r="AA231" s="20"/>
      <c r="AB231" s="20" t="s">
        <v>73</v>
      </c>
      <c r="AC231" s="20"/>
      <c r="AD231" s="106"/>
      <c r="AE231" s="106"/>
      <c r="AF231" s="106"/>
      <c r="AG231" s="106"/>
      <c r="AH231" s="106"/>
      <c r="AI231" s="106"/>
      <c r="AJ231" s="107"/>
      <c r="AK231" s="108"/>
      <c r="AL231" s="107"/>
      <c r="AM231" s="107"/>
      <c r="AN231" s="107"/>
      <c r="AO231" s="107"/>
      <c r="AP231" s="107"/>
      <c r="AQ231" s="107"/>
    </row>
    <row r="232" spans="2:43" ht="14.85" customHeight="1" x14ac:dyDescent="0.3">
      <c r="B232" s="18" t="s">
        <v>297</v>
      </c>
      <c r="C232" s="107" t="s">
        <v>72</v>
      </c>
      <c r="D232" s="97"/>
      <c r="E232" s="97"/>
      <c r="F232" s="98"/>
      <c r="G232" s="97"/>
      <c r="H232" s="98"/>
      <c r="I232" s="101" t="str">
        <f t="shared" si="3"/>
        <v/>
      </c>
      <c r="J232" s="16" t="str">
        <f>IF(G232="","",PERCENTRANK(Intake[T-12 Production],G232)*10)</f>
        <v/>
      </c>
      <c r="K232" s="16" t="str">
        <f>IF(D232="","",PERCENTRANK(Intake[Assets Under Management],D232)*10)</f>
        <v/>
      </c>
      <c r="L232" s="16">
        <f>IFERROR(SUM(Intake[[#This Row],[Revenue Score]:[AUM Score]]),"")</f>
        <v>0</v>
      </c>
      <c r="M232" s="18"/>
      <c r="N232" s="18"/>
      <c r="O232" s="18"/>
      <c r="P232" s="18"/>
      <c r="Q232" s="18"/>
      <c r="R232" s="15">
        <f>SUM(Intake[[#This Row],[Referral Potential]:[Savings Potential]])</f>
        <v>0</v>
      </c>
      <c r="S232" s="15">
        <f>+Intake[[#This Row],[Quantitative Score]]+Intake[[#This Row],[Qualitative Score]]</f>
        <v>0</v>
      </c>
      <c r="T23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2" s="102"/>
      <c r="V232" s="102"/>
      <c r="W232" s="103"/>
      <c r="X232" s="103"/>
      <c r="Y232" s="44" t="str">
        <f>IFERROR(IF(S232=0,"",_xlfn.PERCENTRANK.EXC(Intake[Total Score],S232)),)</f>
        <v/>
      </c>
      <c r="Z232" s="38" t="str">
        <f xml:space="preserve">
(IF(Intake[[#This Row],[Rank]]="","",
IF(Intake[[#This Row],[Rank]]&gt;($Z$6+$Z$5+$Z$4),$Y$3,
IF(Intake[[#This Row],[Rank]]&gt;($Z$6+$Z$5),$Y$4,
IF(Intake[[#This Row],[Rank]]&gt;($Z$6),$Y$5,
IF(Intake[[#This Row],[Rank]]&lt;($Z$6),$Y$6,
))))))</f>
        <v/>
      </c>
      <c r="AA232" s="20"/>
      <c r="AB232" s="20" t="s">
        <v>73</v>
      </c>
      <c r="AC232" s="20"/>
      <c r="AD232" s="106"/>
      <c r="AE232" s="106"/>
      <c r="AF232" s="106"/>
      <c r="AG232" s="106"/>
      <c r="AH232" s="106"/>
      <c r="AI232" s="106"/>
      <c r="AJ232" s="107"/>
      <c r="AK232" s="108"/>
      <c r="AL232" s="107"/>
      <c r="AM232" s="112"/>
      <c r="AN232" s="107"/>
      <c r="AO232" s="107"/>
      <c r="AP232" s="107"/>
      <c r="AQ232" s="107"/>
    </row>
    <row r="233" spans="2:43" ht="14.85" customHeight="1" x14ac:dyDescent="0.3">
      <c r="B233" s="18" t="s">
        <v>298</v>
      </c>
      <c r="C233" s="107" t="s">
        <v>81</v>
      </c>
      <c r="D233" s="97"/>
      <c r="E233" s="97"/>
      <c r="F233" s="98"/>
      <c r="G233" s="97"/>
      <c r="H233" s="98"/>
      <c r="I233" s="101" t="str">
        <f t="shared" si="3"/>
        <v/>
      </c>
      <c r="J233" s="16" t="str">
        <f>IF(G233="","",PERCENTRANK(Intake[T-12 Production],G233)*10)</f>
        <v/>
      </c>
      <c r="K233" s="16" t="str">
        <f>IF(D233="","",PERCENTRANK(Intake[Assets Under Management],D233)*10)</f>
        <v/>
      </c>
      <c r="L233" s="16">
        <f>IFERROR(SUM(Intake[[#This Row],[Revenue Score]:[AUM Score]]),"")</f>
        <v>0</v>
      </c>
      <c r="M233" s="18"/>
      <c r="N233" s="18"/>
      <c r="O233" s="18"/>
      <c r="P233" s="18"/>
      <c r="Q233" s="18"/>
      <c r="R233" s="15">
        <f>SUM(Intake[[#This Row],[Referral Potential]:[Savings Potential]])</f>
        <v>0</v>
      </c>
      <c r="S233" s="15">
        <f>+Intake[[#This Row],[Quantitative Score]]+Intake[[#This Row],[Qualitative Score]]</f>
        <v>0</v>
      </c>
      <c r="T23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3" s="102"/>
      <c r="V233" s="102"/>
      <c r="W233" s="103"/>
      <c r="X233" s="103"/>
      <c r="Y233" s="44" t="str">
        <f>IFERROR(IF(S233=0,"",_xlfn.PERCENTRANK.EXC(Intake[Total Score],S233)),)</f>
        <v/>
      </c>
      <c r="Z233" s="38" t="str">
        <f xml:space="preserve">
(IF(Intake[[#This Row],[Rank]]="","",
IF(Intake[[#This Row],[Rank]]&gt;($Z$6+$Z$5+$Z$4),$Y$3,
IF(Intake[[#This Row],[Rank]]&gt;($Z$6+$Z$5),$Y$4,
IF(Intake[[#This Row],[Rank]]&gt;($Z$6),$Y$5,
IF(Intake[[#This Row],[Rank]]&lt;($Z$6),$Y$6,
))))))</f>
        <v/>
      </c>
      <c r="AA233" s="20"/>
      <c r="AB233" s="20" t="s">
        <v>73</v>
      </c>
      <c r="AC233" s="20"/>
      <c r="AD233" s="106"/>
      <c r="AE233" s="106"/>
      <c r="AF233" s="106"/>
      <c r="AG233" s="106"/>
      <c r="AH233" s="106"/>
      <c r="AI233" s="106"/>
      <c r="AJ233" s="107"/>
      <c r="AK233" s="108"/>
      <c r="AL233" s="107"/>
      <c r="AM233" s="112"/>
      <c r="AN233" s="107"/>
      <c r="AO233" s="107"/>
      <c r="AP233" s="107"/>
      <c r="AQ233" s="107"/>
    </row>
    <row r="234" spans="2:43" ht="14.85" customHeight="1" x14ac:dyDescent="0.3">
      <c r="B234" s="18" t="s">
        <v>299</v>
      </c>
      <c r="C234" s="107" t="s">
        <v>81</v>
      </c>
      <c r="D234" s="97"/>
      <c r="E234" s="97"/>
      <c r="F234" s="98"/>
      <c r="G234" s="97"/>
      <c r="H234" s="98"/>
      <c r="I234" s="101" t="str">
        <f t="shared" si="3"/>
        <v/>
      </c>
      <c r="J234" s="16" t="str">
        <f>IF(G234="","",PERCENTRANK(Intake[T-12 Production],G234)*10)</f>
        <v/>
      </c>
      <c r="K234" s="16" t="str">
        <f>IF(D234="","",PERCENTRANK(Intake[Assets Under Management],D234)*10)</f>
        <v/>
      </c>
      <c r="L234" s="16">
        <f>IFERROR(SUM(Intake[[#This Row],[Revenue Score]:[AUM Score]]),"")</f>
        <v>0</v>
      </c>
      <c r="M234" s="18"/>
      <c r="N234" s="18"/>
      <c r="O234" s="18"/>
      <c r="P234" s="18"/>
      <c r="Q234" s="18"/>
      <c r="R234" s="15">
        <f>SUM(Intake[[#This Row],[Referral Potential]:[Savings Potential]])</f>
        <v>0</v>
      </c>
      <c r="S234" s="15">
        <f>+Intake[[#This Row],[Quantitative Score]]+Intake[[#This Row],[Qualitative Score]]</f>
        <v>0</v>
      </c>
      <c r="T23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4" s="102"/>
      <c r="V234" s="102"/>
      <c r="W234" s="103"/>
      <c r="X234" s="103"/>
      <c r="Y234" s="44" t="str">
        <f>IFERROR(IF(S234=0,"",_xlfn.PERCENTRANK.EXC(Intake[Total Score],S234)),)</f>
        <v/>
      </c>
      <c r="Z234" s="38" t="str">
        <f xml:space="preserve">
(IF(Intake[[#This Row],[Rank]]="","",
IF(Intake[[#This Row],[Rank]]&gt;($Z$6+$Z$5+$Z$4),$Y$3,
IF(Intake[[#This Row],[Rank]]&gt;($Z$6+$Z$5),$Y$4,
IF(Intake[[#This Row],[Rank]]&gt;($Z$6),$Y$5,
IF(Intake[[#This Row],[Rank]]&lt;($Z$6),$Y$6,
))))))</f>
        <v/>
      </c>
      <c r="AA234" s="20"/>
      <c r="AB234" s="20" t="s">
        <v>73</v>
      </c>
      <c r="AC234" s="20"/>
      <c r="AD234" s="106"/>
      <c r="AE234" s="106"/>
      <c r="AF234" s="106"/>
      <c r="AG234" s="106"/>
      <c r="AH234" s="106"/>
      <c r="AI234" s="106"/>
      <c r="AJ234" s="107"/>
      <c r="AK234" s="108"/>
      <c r="AL234" s="107"/>
      <c r="AM234" s="112"/>
      <c r="AN234" s="107"/>
      <c r="AO234" s="107"/>
      <c r="AP234" s="107"/>
      <c r="AQ234" s="107"/>
    </row>
    <row r="235" spans="2:43" ht="14.85" customHeight="1" x14ac:dyDescent="0.3">
      <c r="B235" s="18" t="s">
        <v>300</v>
      </c>
      <c r="C235" s="107" t="s">
        <v>77</v>
      </c>
      <c r="D235" s="97"/>
      <c r="E235" s="97"/>
      <c r="F235" s="98"/>
      <c r="G235" s="97"/>
      <c r="H235" s="97"/>
      <c r="I235" s="101" t="str">
        <f t="shared" si="3"/>
        <v/>
      </c>
      <c r="J235" s="16" t="str">
        <f>IF(G235="","",PERCENTRANK(Intake[T-12 Production],G235)*10)</f>
        <v/>
      </c>
      <c r="K235" s="16" t="str">
        <f>IF(D235="","",PERCENTRANK(Intake[Assets Under Management],D235)*10)</f>
        <v/>
      </c>
      <c r="L235" s="16">
        <f>IFERROR(SUM(Intake[[#This Row],[Revenue Score]:[AUM Score]]),"")</f>
        <v>0</v>
      </c>
      <c r="M235" s="18"/>
      <c r="N235" s="18"/>
      <c r="O235" s="18"/>
      <c r="P235" s="18"/>
      <c r="Q235" s="18"/>
      <c r="R235" s="15">
        <f>SUM(Intake[[#This Row],[Referral Potential]:[Savings Potential]])</f>
        <v>0</v>
      </c>
      <c r="S235" s="15">
        <f>+Intake[[#This Row],[Quantitative Score]]+Intake[[#This Row],[Qualitative Score]]</f>
        <v>0</v>
      </c>
      <c r="T23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5" s="102"/>
      <c r="V235" s="102"/>
      <c r="W235" s="103"/>
      <c r="X235" s="103"/>
      <c r="Y235" s="44" t="str">
        <f>IFERROR(IF(S235=0,"",_xlfn.PERCENTRANK.EXC(Intake[Total Score],S235)),)</f>
        <v/>
      </c>
      <c r="Z235" s="38" t="str">
        <f xml:space="preserve">
(IF(Intake[[#This Row],[Rank]]="","",
IF(Intake[[#This Row],[Rank]]&gt;($Z$6+$Z$5+$Z$4),$Y$3,
IF(Intake[[#This Row],[Rank]]&gt;($Z$6+$Z$5),$Y$4,
IF(Intake[[#This Row],[Rank]]&gt;($Z$6),$Y$5,
IF(Intake[[#This Row],[Rank]]&lt;($Z$6),$Y$6,
))))))</f>
        <v/>
      </c>
      <c r="AA235" s="20"/>
      <c r="AB235" s="20" t="s">
        <v>73</v>
      </c>
      <c r="AC235" s="20"/>
      <c r="AD235" s="106"/>
      <c r="AE235" s="106"/>
      <c r="AF235" s="106"/>
      <c r="AG235" s="106"/>
      <c r="AH235" s="106"/>
      <c r="AI235" s="106"/>
      <c r="AJ235" s="109"/>
      <c r="AK235" s="110"/>
      <c r="AL235" s="107"/>
      <c r="AM235" s="117"/>
      <c r="AN235" s="107"/>
      <c r="AO235" s="107"/>
      <c r="AP235" s="109"/>
      <c r="AQ235" s="107"/>
    </row>
    <row r="236" spans="2:43" ht="14.85" customHeight="1" x14ac:dyDescent="0.3">
      <c r="B236" s="18" t="s">
        <v>301</v>
      </c>
      <c r="C236" s="107" t="s">
        <v>81</v>
      </c>
      <c r="D236" s="97"/>
      <c r="E236" s="97"/>
      <c r="F236" s="98"/>
      <c r="G236" s="97"/>
      <c r="H236" s="98"/>
      <c r="I236" s="101" t="str">
        <f t="shared" si="3"/>
        <v/>
      </c>
      <c r="J236" s="16" t="str">
        <f>IF(G236="","",PERCENTRANK(Intake[T-12 Production],G236)*10)</f>
        <v/>
      </c>
      <c r="K236" s="16" t="str">
        <f>IF(D236="","",PERCENTRANK(Intake[Assets Under Management],D236)*10)</f>
        <v/>
      </c>
      <c r="L236" s="16">
        <f>IFERROR(SUM(Intake[[#This Row],[Revenue Score]:[AUM Score]]),"")</f>
        <v>0</v>
      </c>
      <c r="M236" s="18"/>
      <c r="N236" s="18"/>
      <c r="O236" s="18"/>
      <c r="P236" s="18"/>
      <c r="Q236" s="18"/>
      <c r="R236" s="15">
        <f>SUM(Intake[[#This Row],[Referral Potential]:[Savings Potential]])</f>
        <v>0</v>
      </c>
      <c r="S236" s="15">
        <f>+Intake[[#This Row],[Quantitative Score]]+Intake[[#This Row],[Qualitative Score]]</f>
        <v>0</v>
      </c>
      <c r="T23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6" s="102"/>
      <c r="V236" s="102"/>
      <c r="W236" s="103"/>
      <c r="X236" s="103"/>
      <c r="Y236" s="44" t="str">
        <f>IFERROR(IF(S236=0,"",_xlfn.PERCENTRANK.EXC(Intake[Total Score],S236)),)</f>
        <v/>
      </c>
      <c r="Z236" s="38" t="str">
        <f xml:space="preserve">
(IF(Intake[[#This Row],[Rank]]="","",
IF(Intake[[#This Row],[Rank]]&gt;($Z$6+$Z$5+$Z$4),$Y$3,
IF(Intake[[#This Row],[Rank]]&gt;($Z$6+$Z$5),$Y$4,
IF(Intake[[#This Row],[Rank]]&gt;($Z$6),$Y$5,
IF(Intake[[#This Row],[Rank]]&lt;($Z$6),$Y$6,
))))))</f>
        <v/>
      </c>
      <c r="AA236" s="20"/>
      <c r="AB236" s="20" t="s">
        <v>73</v>
      </c>
      <c r="AC236" s="20"/>
      <c r="AD236" s="106"/>
      <c r="AE236" s="106"/>
      <c r="AF236" s="106"/>
      <c r="AG236" s="106"/>
      <c r="AH236" s="106"/>
      <c r="AI236" s="106"/>
      <c r="AJ236" s="109"/>
      <c r="AK236" s="108"/>
      <c r="AL236" s="107"/>
      <c r="AM236" s="112"/>
      <c r="AN236" s="107"/>
      <c r="AO236" s="107"/>
      <c r="AP236" s="107"/>
      <c r="AQ236" s="107"/>
    </row>
    <row r="237" spans="2:43" ht="14.85" customHeight="1" x14ac:dyDescent="0.3">
      <c r="B237" s="18" t="s">
        <v>302</v>
      </c>
      <c r="C237" s="107" t="s">
        <v>77</v>
      </c>
      <c r="D237" s="97"/>
      <c r="E237" s="97"/>
      <c r="F237" s="98"/>
      <c r="G237" s="97"/>
      <c r="H237" s="97"/>
      <c r="I237" s="101" t="str">
        <f t="shared" si="3"/>
        <v/>
      </c>
      <c r="J237" s="16" t="str">
        <f>IF(G237="","",PERCENTRANK(Intake[T-12 Production],G237)*10)</f>
        <v/>
      </c>
      <c r="K237" s="16" t="str">
        <f>IF(D237="","",PERCENTRANK(Intake[Assets Under Management],D237)*10)</f>
        <v/>
      </c>
      <c r="L237" s="16">
        <f>IFERROR(SUM(Intake[[#This Row],[Revenue Score]:[AUM Score]]),"")</f>
        <v>0</v>
      </c>
      <c r="M237" s="18"/>
      <c r="N237" s="18"/>
      <c r="O237" s="18"/>
      <c r="P237" s="18"/>
      <c r="Q237" s="18"/>
      <c r="R237" s="15">
        <f>SUM(Intake[[#This Row],[Referral Potential]:[Savings Potential]])</f>
        <v>0</v>
      </c>
      <c r="S237" s="15">
        <f>+Intake[[#This Row],[Quantitative Score]]+Intake[[#This Row],[Qualitative Score]]</f>
        <v>0</v>
      </c>
      <c r="T23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7" s="102"/>
      <c r="V237" s="102"/>
      <c r="W237" s="103"/>
      <c r="X237" s="103"/>
      <c r="Y237" s="44" t="str">
        <f>IFERROR(IF(S237=0,"",_xlfn.PERCENTRANK.EXC(Intake[Total Score],S237)),)</f>
        <v/>
      </c>
      <c r="Z237" s="38" t="str">
        <f xml:space="preserve">
(IF(Intake[[#This Row],[Rank]]="","",
IF(Intake[[#This Row],[Rank]]&gt;($Z$6+$Z$5+$Z$4),$Y$3,
IF(Intake[[#This Row],[Rank]]&gt;($Z$6+$Z$5),$Y$4,
IF(Intake[[#This Row],[Rank]]&gt;($Z$6),$Y$5,
IF(Intake[[#This Row],[Rank]]&lt;($Z$6),$Y$6,
))))))</f>
        <v/>
      </c>
      <c r="AA237" s="20"/>
      <c r="AB237" s="20" t="s">
        <v>73</v>
      </c>
      <c r="AC237" s="20"/>
      <c r="AD237" s="106"/>
      <c r="AE237" s="106"/>
      <c r="AF237" s="106"/>
      <c r="AG237" s="106"/>
      <c r="AH237" s="106"/>
      <c r="AI237" s="106"/>
      <c r="AJ237" s="107"/>
      <c r="AK237" s="108"/>
      <c r="AL237" s="107"/>
      <c r="AM237" s="112"/>
      <c r="AN237" s="107"/>
      <c r="AO237" s="107"/>
      <c r="AP237" s="109"/>
      <c r="AQ237" s="107"/>
    </row>
    <row r="238" spans="2:43" ht="14.85" customHeight="1" x14ac:dyDescent="0.3">
      <c r="B238" s="18" t="s">
        <v>303</v>
      </c>
      <c r="C238" s="107" t="s">
        <v>77</v>
      </c>
      <c r="D238" s="97"/>
      <c r="E238" s="97"/>
      <c r="F238" s="98"/>
      <c r="G238" s="97"/>
      <c r="H238" s="97"/>
      <c r="I238" s="101" t="str">
        <f t="shared" si="3"/>
        <v/>
      </c>
      <c r="J238" s="16" t="str">
        <f>IF(G238="","",PERCENTRANK(Intake[T-12 Production],G238)*10)</f>
        <v/>
      </c>
      <c r="K238" s="16" t="str">
        <f>IF(D238="","",PERCENTRANK(Intake[Assets Under Management],D238)*10)</f>
        <v/>
      </c>
      <c r="L238" s="16">
        <f>IFERROR(SUM(Intake[[#This Row],[Revenue Score]:[AUM Score]]),"")</f>
        <v>0</v>
      </c>
      <c r="M238" s="18"/>
      <c r="N238" s="18"/>
      <c r="O238" s="18"/>
      <c r="P238" s="18"/>
      <c r="Q238" s="18"/>
      <c r="R238" s="15">
        <f>SUM(Intake[[#This Row],[Referral Potential]:[Savings Potential]])</f>
        <v>0</v>
      </c>
      <c r="S238" s="15">
        <f>+Intake[[#This Row],[Quantitative Score]]+Intake[[#This Row],[Qualitative Score]]</f>
        <v>0</v>
      </c>
      <c r="T23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8" s="102"/>
      <c r="V238" s="102"/>
      <c r="W238" s="103"/>
      <c r="X238" s="103"/>
      <c r="Y238" s="44" t="str">
        <f>IFERROR(IF(S238=0,"",_xlfn.PERCENTRANK.EXC(Intake[Total Score],S238)),)</f>
        <v/>
      </c>
      <c r="Z238" s="38" t="str">
        <f xml:space="preserve">
(IF(Intake[[#This Row],[Rank]]="","",
IF(Intake[[#This Row],[Rank]]&gt;($Z$6+$Z$5+$Z$4),$Y$3,
IF(Intake[[#This Row],[Rank]]&gt;($Z$6+$Z$5),$Y$4,
IF(Intake[[#This Row],[Rank]]&gt;($Z$6),$Y$5,
IF(Intake[[#This Row],[Rank]]&lt;($Z$6),$Y$6,
))))))</f>
        <v/>
      </c>
      <c r="AA238" s="20"/>
      <c r="AB238" s="20" t="s">
        <v>73</v>
      </c>
      <c r="AC238" s="20"/>
      <c r="AD238" s="106"/>
      <c r="AE238" s="106"/>
      <c r="AF238" s="106"/>
      <c r="AG238" s="106"/>
      <c r="AH238" s="106"/>
      <c r="AI238" s="106"/>
      <c r="AJ238" s="109"/>
      <c r="AK238" s="110"/>
      <c r="AL238" s="107"/>
      <c r="AM238" s="112"/>
      <c r="AN238" s="107"/>
      <c r="AO238" s="107"/>
      <c r="AP238" s="107"/>
      <c r="AQ238" s="107"/>
    </row>
    <row r="239" spans="2:43" ht="14.85" customHeight="1" x14ac:dyDescent="0.3">
      <c r="B239" s="18" t="s">
        <v>304</v>
      </c>
      <c r="C239" s="107" t="s">
        <v>81</v>
      </c>
      <c r="D239" s="97"/>
      <c r="E239" s="97"/>
      <c r="F239" s="98"/>
      <c r="G239" s="97"/>
      <c r="H239" s="98"/>
      <c r="I239" s="101" t="str">
        <f t="shared" si="3"/>
        <v/>
      </c>
      <c r="J239" s="16" t="str">
        <f>IF(G239="","",PERCENTRANK(Intake[T-12 Production],G239)*10)</f>
        <v/>
      </c>
      <c r="K239" s="16" t="str">
        <f>IF(D239="","",PERCENTRANK(Intake[Assets Under Management],D239)*10)</f>
        <v/>
      </c>
      <c r="L239" s="16">
        <f>IFERROR(SUM(Intake[[#This Row],[Revenue Score]:[AUM Score]]),"")</f>
        <v>0</v>
      </c>
      <c r="M239" s="18"/>
      <c r="N239" s="18"/>
      <c r="O239" s="18"/>
      <c r="P239" s="18"/>
      <c r="Q239" s="18"/>
      <c r="R239" s="15">
        <f>SUM(Intake[[#This Row],[Referral Potential]:[Savings Potential]])</f>
        <v>0</v>
      </c>
      <c r="S239" s="15">
        <f>+Intake[[#This Row],[Quantitative Score]]+Intake[[#This Row],[Qualitative Score]]</f>
        <v>0</v>
      </c>
      <c r="T23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39" s="102"/>
      <c r="V239" s="102"/>
      <c r="W239" s="103"/>
      <c r="X239" s="103"/>
      <c r="Y239" s="44" t="str">
        <f>IFERROR(IF(S239=0,"",_xlfn.PERCENTRANK.EXC(Intake[Total Score],S239)),)</f>
        <v/>
      </c>
      <c r="Z239" s="38" t="str">
        <f xml:space="preserve">
(IF(Intake[[#This Row],[Rank]]="","",
IF(Intake[[#This Row],[Rank]]&gt;($Z$6+$Z$5+$Z$4),$Y$3,
IF(Intake[[#This Row],[Rank]]&gt;($Z$6+$Z$5),$Y$4,
IF(Intake[[#This Row],[Rank]]&gt;($Z$6),$Y$5,
IF(Intake[[#This Row],[Rank]]&lt;($Z$6),$Y$6,
))))))</f>
        <v/>
      </c>
      <c r="AA239" s="20"/>
      <c r="AB239" s="20" t="s">
        <v>73</v>
      </c>
      <c r="AC239" s="20"/>
      <c r="AD239" s="106"/>
      <c r="AE239" s="106"/>
      <c r="AF239" s="106"/>
      <c r="AG239" s="106"/>
      <c r="AH239" s="106"/>
      <c r="AI239" s="106"/>
      <c r="AJ239" s="109"/>
      <c r="AK239" s="108"/>
      <c r="AL239" s="107"/>
      <c r="AM239" s="112"/>
      <c r="AN239" s="107"/>
      <c r="AO239" s="107"/>
      <c r="AP239" s="107"/>
      <c r="AQ239" s="107"/>
    </row>
    <row r="240" spans="2:43" ht="14.85" customHeight="1" x14ac:dyDescent="0.3">
      <c r="B240" s="18" t="s">
        <v>305</v>
      </c>
      <c r="C240" s="107" t="s">
        <v>81</v>
      </c>
      <c r="D240" s="97"/>
      <c r="E240" s="97"/>
      <c r="F240" s="98"/>
      <c r="G240" s="97"/>
      <c r="H240" s="98"/>
      <c r="I240" s="101" t="str">
        <f t="shared" si="3"/>
        <v/>
      </c>
      <c r="J240" s="16" t="str">
        <f>IF(G240="","",PERCENTRANK(Intake[T-12 Production],G240)*10)</f>
        <v/>
      </c>
      <c r="K240" s="16" t="str">
        <f>IF(D240="","",PERCENTRANK(Intake[Assets Under Management],D240)*10)</f>
        <v/>
      </c>
      <c r="L240" s="16">
        <f>IFERROR(SUM(Intake[[#This Row],[Revenue Score]:[AUM Score]]),"")</f>
        <v>0</v>
      </c>
      <c r="M240" s="18"/>
      <c r="N240" s="18"/>
      <c r="O240" s="18"/>
      <c r="P240" s="18"/>
      <c r="Q240" s="18"/>
      <c r="R240" s="15">
        <f>SUM(Intake[[#This Row],[Referral Potential]:[Savings Potential]])</f>
        <v>0</v>
      </c>
      <c r="S240" s="15">
        <f>+Intake[[#This Row],[Quantitative Score]]+Intake[[#This Row],[Qualitative Score]]</f>
        <v>0</v>
      </c>
      <c r="T24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0" s="102"/>
      <c r="V240" s="102"/>
      <c r="W240" s="103"/>
      <c r="X240" s="103"/>
      <c r="Y240" s="44" t="str">
        <f>IFERROR(IF(S240=0,"",_xlfn.PERCENTRANK.EXC(Intake[Total Score],S240)),)</f>
        <v/>
      </c>
      <c r="Z240" s="38" t="str">
        <f xml:space="preserve">
(IF(Intake[[#This Row],[Rank]]="","",
IF(Intake[[#This Row],[Rank]]&gt;($Z$6+$Z$5+$Z$4),$Y$3,
IF(Intake[[#This Row],[Rank]]&gt;($Z$6+$Z$5),$Y$4,
IF(Intake[[#This Row],[Rank]]&gt;($Z$6),$Y$5,
IF(Intake[[#This Row],[Rank]]&lt;($Z$6),$Y$6,
))))))</f>
        <v/>
      </c>
      <c r="AA240" s="20"/>
      <c r="AB240" s="20" t="s">
        <v>73</v>
      </c>
      <c r="AC240" s="20"/>
      <c r="AD240" s="106"/>
      <c r="AE240" s="106"/>
      <c r="AF240" s="106"/>
      <c r="AG240" s="106"/>
      <c r="AH240" s="106"/>
      <c r="AI240" s="106"/>
      <c r="AJ240" s="109"/>
      <c r="AK240" s="108"/>
      <c r="AL240" s="107"/>
      <c r="AM240" s="107"/>
      <c r="AN240" s="107"/>
      <c r="AO240" s="107"/>
      <c r="AP240" s="109"/>
      <c r="AQ240" s="107"/>
    </row>
    <row r="241" spans="2:43" ht="14.85" customHeight="1" x14ac:dyDescent="0.3">
      <c r="B241" s="18" t="s">
        <v>306</v>
      </c>
      <c r="C241" s="107" t="s">
        <v>81</v>
      </c>
      <c r="D241" s="97"/>
      <c r="E241" s="97"/>
      <c r="F241" s="98"/>
      <c r="G241" s="97"/>
      <c r="H241" s="98"/>
      <c r="I241" s="101" t="str">
        <f t="shared" si="3"/>
        <v/>
      </c>
      <c r="J241" s="16" t="str">
        <f>IF(G241="","",PERCENTRANK(Intake[T-12 Production],G241)*10)</f>
        <v/>
      </c>
      <c r="K241" s="16" t="str">
        <f>IF(D241="","",PERCENTRANK(Intake[Assets Under Management],D241)*10)</f>
        <v/>
      </c>
      <c r="L241" s="16">
        <f>IFERROR(SUM(Intake[[#This Row],[Revenue Score]:[AUM Score]]),"")</f>
        <v>0</v>
      </c>
      <c r="M241" s="18"/>
      <c r="N241" s="18"/>
      <c r="O241" s="18"/>
      <c r="P241" s="18"/>
      <c r="Q241" s="18"/>
      <c r="R241" s="15">
        <f>SUM(Intake[[#This Row],[Referral Potential]:[Savings Potential]])</f>
        <v>0</v>
      </c>
      <c r="S241" s="15">
        <f>+Intake[[#This Row],[Quantitative Score]]+Intake[[#This Row],[Qualitative Score]]</f>
        <v>0</v>
      </c>
      <c r="T24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1" s="102"/>
      <c r="V241" s="102"/>
      <c r="W241" s="103"/>
      <c r="X241" s="103"/>
      <c r="Y241" s="44" t="str">
        <f>IFERROR(IF(S241=0,"",_xlfn.PERCENTRANK.EXC(Intake[Total Score],S241)),)</f>
        <v/>
      </c>
      <c r="Z241" s="38" t="str">
        <f xml:space="preserve">
(IF(Intake[[#This Row],[Rank]]="","",
IF(Intake[[#This Row],[Rank]]&gt;($Z$6+$Z$5+$Z$4),$Y$3,
IF(Intake[[#This Row],[Rank]]&gt;($Z$6+$Z$5),$Y$4,
IF(Intake[[#This Row],[Rank]]&gt;($Z$6),$Y$5,
IF(Intake[[#This Row],[Rank]]&lt;($Z$6),$Y$6,
))))))</f>
        <v/>
      </c>
      <c r="AA241" s="20"/>
      <c r="AB241" s="20" t="s">
        <v>73</v>
      </c>
      <c r="AC241" s="20"/>
      <c r="AD241" s="106"/>
      <c r="AE241" s="106"/>
      <c r="AF241" s="106"/>
      <c r="AG241" s="106"/>
      <c r="AH241" s="106"/>
      <c r="AI241" s="106"/>
      <c r="AJ241" s="109"/>
      <c r="AK241" s="108"/>
      <c r="AL241" s="107"/>
      <c r="AM241" s="112"/>
      <c r="AN241" s="112"/>
      <c r="AO241" s="107"/>
      <c r="AP241" s="107"/>
      <c r="AQ241" s="107"/>
    </row>
    <row r="242" spans="2:43" ht="14.85" customHeight="1" x14ac:dyDescent="0.3">
      <c r="B242" s="18" t="s">
        <v>307</v>
      </c>
      <c r="C242" s="107" t="s">
        <v>72</v>
      </c>
      <c r="D242" s="97"/>
      <c r="E242" s="97"/>
      <c r="F242" s="98"/>
      <c r="G242" s="97"/>
      <c r="H242" s="98"/>
      <c r="I242" s="101" t="str">
        <f t="shared" si="3"/>
        <v/>
      </c>
      <c r="J242" s="16" t="str">
        <f>IF(G242="","",PERCENTRANK(Intake[T-12 Production],G242)*10)</f>
        <v/>
      </c>
      <c r="K242" s="16" t="str">
        <f>IF(D242="","",PERCENTRANK(Intake[Assets Under Management],D242)*10)</f>
        <v/>
      </c>
      <c r="L242" s="16">
        <f>IFERROR(SUM(Intake[[#This Row],[Revenue Score]:[AUM Score]]),"")</f>
        <v>0</v>
      </c>
      <c r="M242" s="18"/>
      <c r="N242" s="18"/>
      <c r="O242" s="18"/>
      <c r="P242" s="18"/>
      <c r="Q242" s="18"/>
      <c r="R242" s="15">
        <f>SUM(Intake[[#This Row],[Referral Potential]:[Savings Potential]])</f>
        <v>0</v>
      </c>
      <c r="S242" s="15">
        <f>+Intake[[#This Row],[Quantitative Score]]+Intake[[#This Row],[Qualitative Score]]</f>
        <v>0</v>
      </c>
      <c r="T24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2" s="102"/>
      <c r="V242" s="102"/>
      <c r="W242" s="103"/>
      <c r="X242" s="103"/>
      <c r="Y242" s="44" t="str">
        <f>IFERROR(IF(S242=0,"",_xlfn.PERCENTRANK.EXC(Intake[Total Score],S242)),)</f>
        <v/>
      </c>
      <c r="Z242" s="38" t="str">
        <f xml:space="preserve">
(IF(Intake[[#This Row],[Rank]]="","",
IF(Intake[[#This Row],[Rank]]&gt;($Z$6+$Z$5+$Z$4),$Y$3,
IF(Intake[[#This Row],[Rank]]&gt;($Z$6+$Z$5),$Y$4,
IF(Intake[[#This Row],[Rank]]&gt;($Z$6),$Y$5,
IF(Intake[[#This Row],[Rank]]&lt;($Z$6),$Y$6,
))))))</f>
        <v/>
      </c>
      <c r="AA242" s="20"/>
      <c r="AB242" s="20" t="s">
        <v>73</v>
      </c>
      <c r="AC242" s="20"/>
      <c r="AD242" s="106"/>
      <c r="AE242" s="106"/>
      <c r="AF242" s="106"/>
      <c r="AG242" s="106"/>
      <c r="AH242" s="106"/>
      <c r="AI242" s="106"/>
      <c r="AJ242" s="107"/>
      <c r="AK242" s="108"/>
      <c r="AL242" s="107"/>
      <c r="AM242" s="112"/>
      <c r="AN242" s="107"/>
      <c r="AO242" s="107"/>
      <c r="AP242" s="107"/>
      <c r="AQ242" s="107"/>
    </row>
    <row r="243" spans="2:43" ht="14.85" customHeight="1" x14ac:dyDescent="0.3">
      <c r="B243" s="18" t="s">
        <v>308</v>
      </c>
      <c r="C243" s="107" t="s">
        <v>81</v>
      </c>
      <c r="D243" s="97"/>
      <c r="E243" s="97"/>
      <c r="F243" s="98"/>
      <c r="G243" s="97"/>
      <c r="H243" s="98"/>
      <c r="I243" s="101" t="str">
        <f t="shared" si="3"/>
        <v/>
      </c>
      <c r="J243" s="16" t="str">
        <f>IF(G243="","",PERCENTRANK(Intake[T-12 Production],G243)*10)</f>
        <v/>
      </c>
      <c r="K243" s="16" t="str">
        <f>IF(D243="","",PERCENTRANK(Intake[Assets Under Management],D243)*10)</f>
        <v/>
      </c>
      <c r="L243" s="16">
        <f>IFERROR(SUM(Intake[[#This Row],[Revenue Score]:[AUM Score]]),"")</f>
        <v>0</v>
      </c>
      <c r="M243" s="18"/>
      <c r="N243" s="18"/>
      <c r="O243" s="18"/>
      <c r="P243" s="18"/>
      <c r="Q243" s="18"/>
      <c r="R243" s="15">
        <f>SUM(Intake[[#This Row],[Referral Potential]:[Savings Potential]])</f>
        <v>0</v>
      </c>
      <c r="S243" s="15">
        <f>+Intake[[#This Row],[Quantitative Score]]+Intake[[#This Row],[Qualitative Score]]</f>
        <v>0</v>
      </c>
      <c r="T24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3" s="102"/>
      <c r="V243" s="102"/>
      <c r="W243" s="103"/>
      <c r="X243" s="103"/>
      <c r="Y243" s="44" t="str">
        <f>IFERROR(IF(S243=0,"",_xlfn.PERCENTRANK.EXC(Intake[Total Score],S243)),)</f>
        <v/>
      </c>
      <c r="Z243" s="38" t="str">
        <f xml:space="preserve">
(IF(Intake[[#This Row],[Rank]]="","",
IF(Intake[[#This Row],[Rank]]&gt;($Z$6+$Z$5+$Z$4),$Y$3,
IF(Intake[[#This Row],[Rank]]&gt;($Z$6+$Z$5),$Y$4,
IF(Intake[[#This Row],[Rank]]&gt;($Z$6),$Y$5,
IF(Intake[[#This Row],[Rank]]&lt;($Z$6),$Y$6,
))))))</f>
        <v/>
      </c>
      <c r="AA243" s="20"/>
      <c r="AB243" s="20" t="s">
        <v>73</v>
      </c>
      <c r="AC243" s="20"/>
      <c r="AD243" s="106"/>
      <c r="AE243" s="106"/>
      <c r="AF243" s="106"/>
      <c r="AG243" s="106"/>
      <c r="AH243" s="106"/>
      <c r="AI243" s="106"/>
      <c r="AJ243" s="107"/>
      <c r="AK243" s="108"/>
      <c r="AL243" s="107"/>
      <c r="AM243" s="112"/>
      <c r="AN243" s="107"/>
      <c r="AO243" s="107"/>
      <c r="AP243" s="109"/>
      <c r="AQ243" s="107"/>
    </row>
    <row r="244" spans="2:43" ht="14.85" customHeight="1" x14ac:dyDescent="0.3">
      <c r="B244" s="18" t="s">
        <v>309</v>
      </c>
      <c r="C244" s="107" t="s">
        <v>77</v>
      </c>
      <c r="D244" s="97"/>
      <c r="E244" s="97"/>
      <c r="F244" s="98"/>
      <c r="G244" s="97"/>
      <c r="H244" s="97"/>
      <c r="I244" s="101" t="str">
        <f t="shared" si="3"/>
        <v/>
      </c>
      <c r="J244" s="16" t="str">
        <f>IF(G244="","",PERCENTRANK(Intake[T-12 Production],G244)*10)</f>
        <v/>
      </c>
      <c r="K244" s="16" t="str">
        <f>IF(D244="","",PERCENTRANK(Intake[Assets Under Management],D244)*10)</f>
        <v/>
      </c>
      <c r="L244" s="16">
        <f>IFERROR(SUM(Intake[[#This Row],[Revenue Score]:[AUM Score]]),"")</f>
        <v>0</v>
      </c>
      <c r="M244" s="18"/>
      <c r="N244" s="18"/>
      <c r="O244" s="18"/>
      <c r="P244" s="18"/>
      <c r="Q244" s="18"/>
      <c r="R244" s="15">
        <f>SUM(Intake[[#This Row],[Referral Potential]:[Savings Potential]])</f>
        <v>0</v>
      </c>
      <c r="S244" s="15">
        <f>+Intake[[#This Row],[Quantitative Score]]+Intake[[#This Row],[Qualitative Score]]</f>
        <v>0</v>
      </c>
      <c r="T24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4" s="102"/>
      <c r="V244" s="102"/>
      <c r="W244" s="103"/>
      <c r="X244" s="103"/>
      <c r="Y244" s="44" t="str">
        <f>IFERROR(IF(S244=0,"",_xlfn.PERCENTRANK.EXC(Intake[Total Score],S244)),)</f>
        <v/>
      </c>
      <c r="Z244" s="38" t="str">
        <f xml:space="preserve">
(IF(Intake[[#This Row],[Rank]]="","",
IF(Intake[[#This Row],[Rank]]&gt;($Z$6+$Z$5+$Z$4),$Y$3,
IF(Intake[[#This Row],[Rank]]&gt;($Z$6+$Z$5),$Y$4,
IF(Intake[[#This Row],[Rank]]&gt;($Z$6),$Y$5,
IF(Intake[[#This Row],[Rank]]&lt;($Z$6),$Y$6,
))))))</f>
        <v/>
      </c>
      <c r="AA244" s="20"/>
      <c r="AB244" s="20" t="s">
        <v>73</v>
      </c>
      <c r="AC244" s="20"/>
      <c r="AD244" s="106"/>
      <c r="AE244" s="106"/>
      <c r="AF244" s="106"/>
      <c r="AG244" s="106"/>
      <c r="AH244" s="106"/>
      <c r="AI244" s="106"/>
      <c r="AJ244" s="107"/>
      <c r="AK244" s="118"/>
      <c r="AL244" s="107"/>
      <c r="AM244" s="112"/>
      <c r="AN244" s="112"/>
      <c r="AO244" s="107"/>
      <c r="AP244" s="109"/>
      <c r="AQ244" s="107"/>
    </row>
    <row r="245" spans="2:43" ht="14.85" customHeight="1" x14ac:dyDescent="0.3">
      <c r="B245" s="18" t="s">
        <v>310</v>
      </c>
      <c r="C245" s="107" t="s">
        <v>81</v>
      </c>
      <c r="D245" s="97"/>
      <c r="E245" s="97"/>
      <c r="F245" s="98"/>
      <c r="G245" s="97"/>
      <c r="H245" s="98"/>
      <c r="I245" s="101" t="str">
        <f t="shared" si="3"/>
        <v/>
      </c>
      <c r="J245" s="16" t="str">
        <f>IF(G245="","",PERCENTRANK(Intake[T-12 Production],G245)*10)</f>
        <v/>
      </c>
      <c r="K245" s="16" t="str">
        <f>IF(D245="","",PERCENTRANK(Intake[Assets Under Management],D245)*10)</f>
        <v/>
      </c>
      <c r="L245" s="16">
        <f>IFERROR(SUM(Intake[[#This Row],[Revenue Score]:[AUM Score]]),"")</f>
        <v>0</v>
      </c>
      <c r="M245" s="18"/>
      <c r="N245" s="18"/>
      <c r="O245" s="18"/>
      <c r="P245" s="18"/>
      <c r="Q245" s="18"/>
      <c r="R245" s="15">
        <f>SUM(Intake[[#This Row],[Referral Potential]:[Savings Potential]])</f>
        <v>0</v>
      </c>
      <c r="S245" s="15">
        <f>+Intake[[#This Row],[Quantitative Score]]+Intake[[#This Row],[Qualitative Score]]</f>
        <v>0</v>
      </c>
      <c r="T24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5" s="102"/>
      <c r="V245" s="102"/>
      <c r="W245" s="103"/>
      <c r="X245" s="103"/>
      <c r="Y245" s="44" t="str">
        <f>IFERROR(IF(S245=0,"",_xlfn.PERCENTRANK.EXC(Intake[Total Score],S245)),)</f>
        <v/>
      </c>
      <c r="Z245" s="38" t="str">
        <f xml:space="preserve">
(IF(Intake[[#This Row],[Rank]]="","",
IF(Intake[[#This Row],[Rank]]&gt;($Z$6+$Z$5+$Z$4),$Y$3,
IF(Intake[[#This Row],[Rank]]&gt;($Z$6+$Z$5),$Y$4,
IF(Intake[[#This Row],[Rank]]&gt;($Z$6),$Y$5,
IF(Intake[[#This Row],[Rank]]&lt;($Z$6),$Y$6,
))))))</f>
        <v/>
      </c>
      <c r="AA245" s="20"/>
      <c r="AB245" s="20" t="s">
        <v>73</v>
      </c>
      <c r="AC245" s="20"/>
      <c r="AD245" s="106"/>
      <c r="AE245" s="106"/>
      <c r="AF245" s="106"/>
      <c r="AG245" s="106"/>
      <c r="AH245" s="106"/>
      <c r="AI245" s="106"/>
      <c r="AJ245" s="109"/>
      <c r="AK245" s="110"/>
      <c r="AL245" s="107"/>
      <c r="AM245" s="107"/>
      <c r="AN245" s="107"/>
      <c r="AO245" s="107"/>
      <c r="AP245" s="109"/>
      <c r="AQ245" s="107"/>
    </row>
    <row r="246" spans="2:43" ht="14.85" customHeight="1" x14ac:dyDescent="0.3">
      <c r="B246" s="18" t="s">
        <v>311</v>
      </c>
      <c r="C246" s="107" t="s">
        <v>72</v>
      </c>
      <c r="D246" s="97"/>
      <c r="E246" s="97"/>
      <c r="F246" s="98"/>
      <c r="G246" s="97"/>
      <c r="H246" s="98"/>
      <c r="I246" s="101" t="str">
        <f t="shared" si="3"/>
        <v/>
      </c>
      <c r="J246" s="16" t="str">
        <f>IF(G246="","",PERCENTRANK(Intake[T-12 Production],G246)*10)</f>
        <v/>
      </c>
      <c r="K246" s="16" t="str">
        <f>IF(D246="","",PERCENTRANK(Intake[Assets Under Management],D246)*10)</f>
        <v/>
      </c>
      <c r="L246" s="16">
        <f>IFERROR(SUM(Intake[[#This Row],[Revenue Score]:[AUM Score]]),"")</f>
        <v>0</v>
      </c>
      <c r="M246" s="18"/>
      <c r="N246" s="18"/>
      <c r="O246" s="18"/>
      <c r="P246" s="18"/>
      <c r="Q246" s="18"/>
      <c r="R246" s="15">
        <f>SUM(Intake[[#This Row],[Referral Potential]:[Savings Potential]])</f>
        <v>0</v>
      </c>
      <c r="S246" s="15">
        <f>+Intake[[#This Row],[Quantitative Score]]+Intake[[#This Row],[Qualitative Score]]</f>
        <v>0</v>
      </c>
      <c r="T24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6" s="102"/>
      <c r="V246" s="102"/>
      <c r="W246" s="103"/>
      <c r="X246" s="103"/>
      <c r="Y246" s="44" t="str">
        <f>IFERROR(IF(S246=0,"",_xlfn.PERCENTRANK.EXC(Intake[Total Score],S246)),)</f>
        <v/>
      </c>
      <c r="Z246" s="38" t="str">
        <f xml:space="preserve">
(IF(Intake[[#This Row],[Rank]]="","",
IF(Intake[[#This Row],[Rank]]&gt;($Z$6+$Z$5+$Z$4),$Y$3,
IF(Intake[[#This Row],[Rank]]&gt;($Z$6+$Z$5),$Y$4,
IF(Intake[[#This Row],[Rank]]&gt;($Z$6),$Y$5,
IF(Intake[[#This Row],[Rank]]&lt;($Z$6),$Y$6,
))))))</f>
        <v/>
      </c>
      <c r="AA246" s="20"/>
      <c r="AB246" s="20" t="s">
        <v>73</v>
      </c>
      <c r="AC246" s="20"/>
      <c r="AD246" s="106"/>
      <c r="AE246" s="106"/>
      <c r="AF246" s="106"/>
      <c r="AG246" s="106"/>
      <c r="AH246" s="106"/>
      <c r="AI246" s="106"/>
      <c r="AJ246" s="109"/>
      <c r="AK246" s="110"/>
      <c r="AL246" s="107"/>
      <c r="AM246" s="107"/>
      <c r="AN246" s="107"/>
      <c r="AO246" s="107"/>
      <c r="AP246" s="107"/>
      <c r="AQ246" s="107"/>
    </row>
    <row r="247" spans="2:43" ht="14.85" customHeight="1" x14ac:dyDescent="0.3">
      <c r="B247" s="18" t="s">
        <v>312</v>
      </c>
      <c r="C247" s="107" t="s">
        <v>72</v>
      </c>
      <c r="D247" s="97"/>
      <c r="E247" s="97"/>
      <c r="F247" s="98"/>
      <c r="G247" s="97"/>
      <c r="H247" s="98"/>
      <c r="I247" s="101" t="str">
        <f t="shared" si="3"/>
        <v/>
      </c>
      <c r="J247" s="16" t="str">
        <f>IF(G247="","",PERCENTRANK(Intake[T-12 Production],G247)*10)</f>
        <v/>
      </c>
      <c r="K247" s="16" t="str">
        <f>IF(D247="","",PERCENTRANK(Intake[Assets Under Management],D247)*10)</f>
        <v/>
      </c>
      <c r="L247" s="16">
        <f>IFERROR(SUM(Intake[[#This Row],[Revenue Score]:[AUM Score]]),"")</f>
        <v>0</v>
      </c>
      <c r="M247" s="18"/>
      <c r="N247" s="18"/>
      <c r="O247" s="18"/>
      <c r="P247" s="18"/>
      <c r="Q247" s="18"/>
      <c r="R247" s="15">
        <f>SUM(Intake[[#This Row],[Referral Potential]:[Savings Potential]])</f>
        <v>0</v>
      </c>
      <c r="S247" s="15">
        <f>+Intake[[#This Row],[Quantitative Score]]+Intake[[#This Row],[Qualitative Score]]</f>
        <v>0</v>
      </c>
      <c r="T24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7" s="102"/>
      <c r="V247" s="102"/>
      <c r="W247" s="103"/>
      <c r="X247" s="103"/>
      <c r="Y247" s="44" t="str">
        <f>IFERROR(IF(S247=0,"",_xlfn.PERCENTRANK.EXC(Intake[Total Score],S247)),)</f>
        <v/>
      </c>
      <c r="Z247" s="38" t="str">
        <f xml:space="preserve">
(IF(Intake[[#This Row],[Rank]]="","",
IF(Intake[[#This Row],[Rank]]&gt;($Z$6+$Z$5+$Z$4),$Y$3,
IF(Intake[[#This Row],[Rank]]&gt;($Z$6+$Z$5),$Y$4,
IF(Intake[[#This Row],[Rank]]&gt;($Z$6),$Y$5,
IF(Intake[[#This Row],[Rank]]&lt;($Z$6),$Y$6,
))))))</f>
        <v/>
      </c>
      <c r="AA247" s="20"/>
      <c r="AB247" s="20" t="s">
        <v>73</v>
      </c>
      <c r="AC247" s="20"/>
      <c r="AD247" s="106"/>
      <c r="AE247" s="106"/>
      <c r="AF247" s="106"/>
      <c r="AG247" s="106"/>
      <c r="AH247" s="106"/>
      <c r="AI247" s="106"/>
      <c r="AJ247" s="109"/>
      <c r="AK247" s="110"/>
      <c r="AL247" s="107"/>
      <c r="AM247" s="107"/>
      <c r="AN247" s="107"/>
      <c r="AO247" s="107"/>
      <c r="AP247" s="107"/>
      <c r="AQ247" s="107"/>
    </row>
    <row r="248" spans="2:43" ht="14.85" customHeight="1" x14ac:dyDescent="0.3">
      <c r="B248" s="18" t="s">
        <v>313</v>
      </c>
      <c r="C248" s="107" t="s">
        <v>77</v>
      </c>
      <c r="D248" s="97"/>
      <c r="E248" s="97"/>
      <c r="F248" s="98"/>
      <c r="G248" s="97"/>
      <c r="H248" s="97"/>
      <c r="I248" s="101" t="str">
        <f t="shared" si="3"/>
        <v/>
      </c>
      <c r="J248" s="16" t="str">
        <f>IF(G248="","",PERCENTRANK(Intake[T-12 Production],G248)*10)</f>
        <v/>
      </c>
      <c r="K248" s="16" t="str">
        <f>IF(D248="","",PERCENTRANK(Intake[Assets Under Management],D248)*10)</f>
        <v/>
      </c>
      <c r="L248" s="16">
        <f>IFERROR(SUM(Intake[[#This Row],[Revenue Score]:[AUM Score]]),"")</f>
        <v>0</v>
      </c>
      <c r="M248" s="18"/>
      <c r="N248" s="18"/>
      <c r="O248" s="18"/>
      <c r="P248" s="18"/>
      <c r="Q248" s="18"/>
      <c r="R248" s="15">
        <f>SUM(Intake[[#This Row],[Referral Potential]:[Savings Potential]])</f>
        <v>0</v>
      </c>
      <c r="S248" s="15">
        <f>+Intake[[#This Row],[Quantitative Score]]+Intake[[#This Row],[Qualitative Score]]</f>
        <v>0</v>
      </c>
      <c r="T24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8" s="102"/>
      <c r="V248" s="102"/>
      <c r="W248" s="103"/>
      <c r="X248" s="103"/>
      <c r="Y248" s="44" t="str">
        <f>IFERROR(IF(S248=0,"",_xlfn.PERCENTRANK.EXC(Intake[Total Score],S248)),)</f>
        <v/>
      </c>
      <c r="Z248" s="38" t="str">
        <f xml:space="preserve">
(IF(Intake[[#This Row],[Rank]]="","",
IF(Intake[[#This Row],[Rank]]&gt;($Z$6+$Z$5+$Z$4),$Y$3,
IF(Intake[[#This Row],[Rank]]&gt;($Z$6+$Z$5),$Y$4,
IF(Intake[[#This Row],[Rank]]&gt;($Z$6),$Y$5,
IF(Intake[[#This Row],[Rank]]&lt;($Z$6),$Y$6,
))))))</f>
        <v/>
      </c>
      <c r="AA248" s="20"/>
      <c r="AB248" s="20" t="s">
        <v>73</v>
      </c>
      <c r="AC248" s="20"/>
      <c r="AD248" s="106"/>
      <c r="AE248" s="106"/>
      <c r="AF248" s="106"/>
      <c r="AG248" s="106"/>
      <c r="AH248" s="106"/>
      <c r="AI248" s="106"/>
      <c r="AJ248" s="109"/>
      <c r="AK248" s="110"/>
      <c r="AL248" s="109"/>
      <c r="AM248" s="111"/>
      <c r="AN248" s="109"/>
      <c r="AO248" s="107"/>
      <c r="AP248" s="109"/>
      <c r="AQ248" s="109"/>
    </row>
    <row r="249" spans="2:43" ht="14.85" customHeight="1" x14ac:dyDescent="0.3">
      <c r="B249" s="18" t="s">
        <v>314</v>
      </c>
      <c r="C249" s="107" t="s">
        <v>81</v>
      </c>
      <c r="D249" s="97"/>
      <c r="E249" s="97"/>
      <c r="F249" s="98"/>
      <c r="G249" s="97"/>
      <c r="H249" s="98"/>
      <c r="I249" s="101" t="str">
        <f t="shared" si="3"/>
        <v/>
      </c>
      <c r="J249" s="16" t="str">
        <f>IF(G249="","",PERCENTRANK(Intake[T-12 Production],G249)*10)</f>
        <v/>
      </c>
      <c r="K249" s="16" t="str">
        <f>IF(D249="","",PERCENTRANK(Intake[Assets Under Management],D249)*10)</f>
        <v/>
      </c>
      <c r="L249" s="16">
        <f>IFERROR(SUM(Intake[[#This Row],[Revenue Score]:[AUM Score]]),"")</f>
        <v>0</v>
      </c>
      <c r="M249" s="18"/>
      <c r="N249" s="18"/>
      <c r="O249" s="18"/>
      <c r="P249" s="18"/>
      <c r="Q249" s="18"/>
      <c r="R249" s="15">
        <f>SUM(Intake[[#This Row],[Referral Potential]:[Savings Potential]])</f>
        <v>0</v>
      </c>
      <c r="S249" s="15">
        <f>+Intake[[#This Row],[Quantitative Score]]+Intake[[#This Row],[Qualitative Score]]</f>
        <v>0</v>
      </c>
      <c r="T24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49" s="102"/>
      <c r="V249" s="102"/>
      <c r="W249" s="103"/>
      <c r="X249" s="103"/>
      <c r="Y249" s="44" t="str">
        <f>IFERROR(IF(S249=0,"",_xlfn.PERCENTRANK.EXC(Intake[Total Score],S249)),)</f>
        <v/>
      </c>
      <c r="Z249" s="38" t="str">
        <f xml:space="preserve">
(IF(Intake[[#This Row],[Rank]]="","",
IF(Intake[[#This Row],[Rank]]&gt;($Z$6+$Z$5+$Z$4),$Y$3,
IF(Intake[[#This Row],[Rank]]&gt;($Z$6+$Z$5),$Y$4,
IF(Intake[[#This Row],[Rank]]&gt;($Z$6),$Y$5,
IF(Intake[[#This Row],[Rank]]&lt;($Z$6),$Y$6,
))))))</f>
        <v/>
      </c>
      <c r="AA249" s="20"/>
      <c r="AB249" s="20" t="s">
        <v>73</v>
      </c>
      <c r="AC249" s="20"/>
      <c r="AD249" s="106"/>
      <c r="AE249" s="106"/>
      <c r="AF249" s="106"/>
      <c r="AG249" s="106"/>
      <c r="AH249" s="106"/>
      <c r="AI249" s="106"/>
      <c r="AJ249" s="109"/>
      <c r="AK249" s="108"/>
      <c r="AL249" s="107"/>
      <c r="AM249" s="111"/>
      <c r="AN249" s="107"/>
      <c r="AO249" s="107"/>
      <c r="AP249" s="107"/>
      <c r="AQ249" s="107"/>
    </row>
    <row r="250" spans="2:43" ht="14.85" customHeight="1" x14ac:dyDescent="0.3">
      <c r="B250" s="18" t="s">
        <v>315</v>
      </c>
      <c r="C250" s="107" t="s">
        <v>81</v>
      </c>
      <c r="D250" s="97"/>
      <c r="E250" s="97"/>
      <c r="F250" s="98"/>
      <c r="G250" s="97"/>
      <c r="H250" s="98"/>
      <c r="I250" s="101" t="str">
        <f t="shared" si="3"/>
        <v/>
      </c>
      <c r="J250" s="16" t="str">
        <f>IF(G250="","",PERCENTRANK(Intake[T-12 Production],G250)*10)</f>
        <v/>
      </c>
      <c r="K250" s="16" t="str">
        <f>IF(D250="","",PERCENTRANK(Intake[Assets Under Management],D250)*10)</f>
        <v/>
      </c>
      <c r="L250" s="16">
        <f>IFERROR(SUM(Intake[[#This Row],[Revenue Score]:[AUM Score]]),"")</f>
        <v>0</v>
      </c>
      <c r="M250" s="18"/>
      <c r="N250" s="18"/>
      <c r="O250" s="18"/>
      <c r="P250" s="18"/>
      <c r="Q250" s="18"/>
      <c r="R250" s="15">
        <f>SUM(Intake[[#This Row],[Referral Potential]:[Savings Potential]])</f>
        <v>0</v>
      </c>
      <c r="S250" s="15">
        <f>+Intake[[#This Row],[Quantitative Score]]+Intake[[#This Row],[Qualitative Score]]</f>
        <v>0</v>
      </c>
      <c r="T25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0" s="102"/>
      <c r="V250" s="102"/>
      <c r="W250" s="103"/>
      <c r="X250" s="103"/>
      <c r="Y250" s="44" t="str">
        <f>IFERROR(IF(S250=0,"",_xlfn.PERCENTRANK.EXC(Intake[Total Score],S250)),)</f>
        <v/>
      </c>
      <c r="Z250" s="38" t="str">
        <f xml:space="preserve">
(IF(Intake[[#This Row],[Rank]]="","",
IF(Intake[[#This Row],[Rank]]&gt;($Z$6+$Z$5+$Z$4),$Y$3,
IF(Intake[[#This Row],[Rank]]&gt;($Z$6+$Z$5),$Y$4,
IF(Intake[[#This Row],[Rank]]&gt;($Z$6),$Y$5,
IF(Intake[[#This Row],[Rank]]&lt;($Z$6),$Y$6,
))))))</f>
        <v/>
      </c>
      <c r="AA250" s="20"/>
      <c r="AB250" s="20" t="s">
        <v>73</v>
      </c>
      <c r="AC250" s="20"/>
      <c r="AD250" s="106"/>
      <c r="AE250" s="106"/>
      <c r="AF250" s="106"/>
      <c r="AG250" s="106"/>
      <c r="AH250" s="106"/>
      <c r="AI250" s="106"/>
      <c r="AJ250" s="109"/>
      <c r="AK250" s="110"/>
      <c r="AL250" s="109"/>
      <c r="AM250" s="107"/>
      <c r="AN250" s="109"/>
      <c r="AO250" s="107"/>
      <c r="AP250" s="109"/>
      <c r="AQ250" s="109"/>
    </row>
    <row r="251" spans="2:43" ht="14.85" customHeight="1" x14ac:dyDescent="0.3">
      <c r="B251" s="18" t="s">
        <v>316</v>
      </c>
      <c r="C251" s="107" t="s">
        <v>77</v>
      </c>
      <c r="D251" s="97"/>
      <c r="E251" s="97"/>
      <c r="F251" s="98"/>
      <c r="G251" s="97"/>
      <c r="H251" s="97"/>
      <c r="I251" s="101" t="str">
        <f t="shared" si="3"/>
        <v/>
      </c>
      <c r="J251" s="16" t="str">
        <f>IF(G251="","",PERCENTRANK(Intake[T-12 Production],G251)*10)</f>
        <v/>
      </c>
      <c r="K251" s="16" t="str">
        <f>IF(D251="","",PERCENTRANK(Intake[Assets Under Management],D251)*10)</f>
        <v/>
      </c>
      <c r="L251" s="16">
        <f>IFERROR(SUM(Intake[[#This Row],[Revenue Score]:[AUM Score]]),"")</f>
        <v>0</v>
      </c>
      <c r="M251" s="18"/>
      <c r="N251" s="18"/>
      <c r="O251" s="18"/>
      <c r="P251" s="18"/>
      <c r="Q251" s="18"/>
      <c r="R251" s="15">
        <f>SUM(Intake[[#This Row],[Referral Potential]:[Savings Potential]])</f>
        <v>0</v>
      </c>
      <c r="S251" s="15">
        <f>+Intake[[#This Row],[Quantitative Score]]+Intake[[#This Row],[Qualitative Score]]</f>
        <v>0</v>
      </c>
      <c r="T25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1" s="102"/>
      <c r="V251" s="102"/>
      <c r="W251" s="103"/>
      <c r="X251" s="103"/>
      <c r="Y251" s="44" t="str">
        <f>IFERROR(IF(S251=0,"",_xlfn.PERCENTRANK.EXC(Intake[Total Score],S251)),)</f>
        <v/>
      </c>
      <c r="Z251" s="38" t="str">
        <f xml:space="preserve">
(IF(Intake[[#This Row],[Rank]]="","",
IF(Intake[[#This Row],[Rank]]&gt;($Z$6+$Z$5+$Z$4),$Y$3,
IF(Intake[[#This Row],[Rank]]&gt;($Z$6+$Z$5),$Y$4,
IF(Intake[[#This Row],[Rank]]&gt;($Z$6),$Y$5,
IF(Intake[[#This Row],[Rank]]&lt;($Z$6),$Y$6,
))))))</f>
        <v/>
      </c>
      <c r="AA251" s="20"/>
      <c r="AB251" s="20" t="s">
        <v>73</v>
      </c>
      <c r="AC251" s="20"/>
      <c r="AD251" s="106"/>
      <c r="AE251" s="106"/>
      <c r="AF251" s="106"/>
      <c r="AG251" s="106"/>
      <c r="AH251" s="106"/>
      <c r="AI251" s="106"/>
      <c r="AJ251" s="107"/>
      <c r="AK251" s="108"/>
      <c r="AL251" s="107"/>
      <c r="AM251" s="117"/>
      <c r="AN251" s="107"/>
      <c r="AO251" s="107"/>
      <c r="AP251" s="109"/>
      <c r="AQ251" s="107"/>
    </row>
    <row r="252" spans="2:43" ht="14.85" customHeight="1" x14ac:dyDescent="0.3">
      <c r="B252" s="18" t="s">
        <v>317</v>
      </c>
      <c r="C252" s="107" t="s">
        <v>77</v>
      </c>
      <c r="D252" s="97"/>
      <c r="E252" s="97"/>
      <c r="F252" s="98"/>
      <c r="G252" s="97"/>
      <c r="H252" s="97"/>
      <c r="I252" s="101" t="str">
        <f t="shared" si="3"/>
        <v/>
      </c>
      <c r="J252" s="16" t="str">
        <f>IF(G252="","",PERCENTRANK(Intake[T-12 Production],G252)*10)</f>
        <v/>
      </c>
      <c r="K252" s="16" t="str">
        <f>IF(D252="","",PERCENTRANK(Intake[Assets Under Management],D252)*10)</f>
        <v/>
      </c>
      <c r="L252" s="16">
        <f>IFERROR(SUM(Intake[[#This Row],[Revenue Score]:[AUM Score]]),"")</f>
        <v>0</v>
      </c>
      <c r="M252" s="18"/>
      <c r="N252" s="18"/>
      <c r="O252" s="18"/>
      <c r="P252" s="18"/>
      <c r="Q252" s="18"/>
      <c r="R252" s="15">
        <f>SUM(Intake[[#This Row],[Referral Potential]:[Savings Potential]])</f>
        <v>0</v>
      </c>
      <c r="S252" s="15">
        <f>+Intake[[#This Row],[Quantitative Score]]+Intake[[#This Row],[Qualitative Score]]</f>
        <v>0</v>
      </c>
      <c r="T25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2" s="102"/>
      <c r="V252" s="102"/>
      <c r="W252" s="103"/>
      <c r="X252" s="103"/>
      <c r="Y252" s="44" t="str">
        <f>IFERROR(IF(S252=0,"",_xlfn.PERCENTRANK.EXC(Intake[Total Score],S252)),)</f>
        <v/>
      </c>
      <c r="Z252" s="38" t="str">
        <f xml:space="preserve">
(IF(Intake[[#This Row],[Rank]]="","",
IF(Intake[[#This Row],[Rank]]&gt;($Z$6+$Z$5+$Z$4),$Y$3,
IF(Intake[[#This Row],[Rank]]&gt;($Z$6+$Z$5),$Y$4,
IF(Intake[[#This Row],[Rank]]&gt;($Z$6),$Y$5,
IF(Intake[[#This Row],[Rank]]&lt;($Z$6),$Y$6,
))))))</f>
        <v/>
      </c>
      <c r="AA252" s="20"/>
      <c r="AB252" s="20" t="s">
        <v>73</v>
      </c>
      <c r="AC252" s="20"/>
      <c r="AD252" s="106"/>
      <c r="AE252" s="106"/>
      <c r="AF252" s="106"/>
      <c r="AG252" s="106"/>
      <c r="AH252" s="106"/>
      <c r="AI252" s="106"/>
      <c r="AJ252" s="109"/>
      <c r="AK252" s="110"/>
      <c r="AL252" s="107"/>
      <c r="AM252" s="112"/>
      <c r="AN252" s="112"/>
      <c r="AO252" s="107"/>
      <c r="AP252" s="107"/>
      <c r="AQ252" s="107"/>
    </row>
    <row r="253" spans="2:43" ht="14.85" customHeight="1" x14ac:dyDescent="0.3">
      <c r="B253" s="18" t="s">
        <v>318</v>
      </c>
      <c r="C253" s="107" t="s">
        <v>77</v>
      </c>
      <c r="D253" s="97"/>
      <c r="E253" s="97"/>
      <c r="F253" s="98"/>
      <c r="G253" s="97"/>
      <c r="H253" s="97"/>
      <c r="I253" s="101" t="str">
        <f t="shared" si="3"/>
        <v/>
      </c>
      <c r="J253" s="16" t="str">
        <f>IF(G253="","",PERCENTRANK(Intake[T-12 Production],G253)*10)</f>
        <v/>
      </c>
      <c r="K253" s="16" t="str">
        <f>IF(D253="","",PERCENTRANK(Intake[Assets Under Management],D253)*10)</f>
        <v/>
      </c>
      <c r="L253" s="16">
        <f>IFERROR(SUM(Intake[[#This Row],[Revenue Score]:[AUM Score]]),"")</f>
        <v>0</v>
      </c>
      <c r="M253" s="18"/>
      <c r="N253" s="18"/>
      <c r="O253" s="18"/>
      <c r="P253" s="18"/>
      <c r="Q253" s="18"/>
      <c r="R253" s="15">
        <f>SUM(Intake[[#This Row],[Referral Potential]:[Savings Potential]])</f>
        <v>0</v>
      </c>
      <c r="S253" s="15">
        <f>+Intake[[#This Row],[Quantitative Score]]+Intake[[#This Row],[Qualitative Score]]</f>
        <v>0</v>
      </c>
      <c r="T25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3" s="102"/>
      <c r="V253" s="102"/>
      <c r="W253" s="103"/>
      <c r="X253" s="103"/>
      <c r="Y253" s="44" t="str">
        <f>IFERROR(IF(S253=0,"",_xlfn.PERCENTRANK.EXC(Intake[Total Score],S253)),)</f>
        <v/>
      </c>
      <c r="Z253" s="38" t="str">
        <f xml:space="preserve">
(IF(Intake[[#This Row],[Rank]]="","",
IF(Intake[[#This Row],[Rank]]&gt;($Z$6+$Z$5+$Z$4),$Y$3,
IF(Intake[[#This Row],[Rank]]&gt;($Z$6+$Z$5),$Y$4,
IF(Intake[[#This Row],[Rank]]&gt;($Z$6),$Y$5,
IF(Intake[[#This Row],[Rank]]&lt;($Z$6),$Y$6,
))))))</f>
        <v/>
      </c>
      <c r="AA253" s="20"/>
      <c r="AB253" s="20" t="s">
        <v>73</v>
      </c>
      <c r="AC253" s="20"/>
      <c r="AD253" s="106"/>
      <c r="AE253" s="106"/>
      <c r="AF253" s="106"/>
      <c r="AG253" s="106"/>
      <c r="AH253" s="106"/>
      <c r="AI253" s="106"/>
      <c r="AJ253" s="109"/>
      <c r="AK253" s="110"/>
      <c r="AL253" s="107"/>
      <c r="AM253" s="107"/>
      <c r="AN253" s="107"/>
      <c r="AO253" s="107"/>
      <c r="AP253" s="107"/>
      <c r="AQ253" s="107"/>
    </row>
    <row r="254" spans="2:43" ht="14.85" customHeight="1" x14ac:dyDescent="0.3">
      <c r="B254" s="18" t="s">
        <v>319</v>
      </c>
      <c r="C254" s="107" t="s">
        <v>77</v>
      </c>
      <c r="D254" s="97"/>
      <c r="E254" s="97"/>
      <c r="F254" s="98"/>
      <c r="G254" s="97"/>
      <c r="H254" s="97"/>
      <c r="I254" s="101" t="str">
        <f t="shared" si="3"/>
        <v/>
      </c>
      <c r="J254" s="16" t="str">
        <f>IF(G254="","",PERCENTRANK(Intake[T-12 Production],G254)*10)</f>
        <v/>
      </c>
      <c r="K254" s="16" t="str">
        <f>IF(D254="","",PERCENTRANK(Intake[Assets Under Management],D254)*10)</f>
        <v/>
      </c>
      <c r="L254" s="16">
        <f>IFERROR(SUM(Intake[[#This Row],[Revenue Score]:[AUM Score]]),"")</f>
        <v>0</v>
      </c>
      <c r="M254" s="18"/>
      <c r="N254" s="18"/>
      <c r="O254" s="18"/>
      <c r="P254" s="18"/>
      <c r="Q254" s="18"/>
      <c r="R254" s="15">
        <f>SUM(Intake[[#This Row],[Referral Potential]:[Savings Potential]])</f>
        <v>0</v>
      </c>
      <c r="S254" s="15">
        <f>+Intake[[#This Row],[Quantitative Score]]+Intake[[#This Row],[Qualitative Score]]</f>
        <v>0</v>
      </c>
      <c r="T25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4" s="102"/>
      <c r="V254" s="102"/>
      <c r="W254" s="103"/>
      <c r="X254" s="103"/>
      <c r="Y254" s="44" t="str">
        <f>IFERROR(IF(S254=0,"",_xlfn.PERCENTRANK.EXC(Intake[Total Score],S254)),)</f>
        <v/>
      </c>
      <c r="Z254" s="38" t="str">
        <f xml:space="preserve">
(IF(Intake[[#This Row],[Rank]]="","",
IF(Intake[[#This Row],[Rank]]&gt;($Z$6+$Z$5+$Z$4),$Y$3,
IF(Intake[[#This Row],[Rank]]&gt;($Z$6+$Z$5),$Y$4,
IF(Intake[[#This Row],[Rank]]&gt;($Z$6),$Y$5,
IF(Intake[[#This Row],[Rank]]&lt;($Z$6),$Y$6,
))))))</f>
        <v/>
      </c>
      <c r="AA254" s="20"/>
      <c r="AB254" s="20" t="s">
        <v>73</v>
      </c>
      <c r="AC254" s="20"/>
      <c r="AD254" s="106"/>
      <c r="AE254" s="106"/>
      <c r="AF254" s="106"/>
      <c r="AG254" s="106"/>
      <c r="AH254" s="106"/>
      <c r="AI254" s="106"/>
      <c r="AJ254" s="109"/>
      <c r="AK254" s="110"/>
      <c r="AL254" s="107"/>
      <c r="AM254" s="112"/>
      <c r="AN254" s="107"/>
      <c r="AO254" s="107"/>
      <c r="AP254" s="107"/>
      <c r="AQ254" s="107"/>
    </row>
    <row r="255" spans="2:43" ht="14.85" customHeight="1" x14ac:dyDescent="0.3">
      <c r="B255" s="18" t="s">
        <v>320</v>
      </c>
      <c r="C255" s="107" t="s">
        <v>77</v>
      </c>
      <c r="D255" s="97"/>
      <c r="E255" s="97"/>
      <c r="F255" s="98"/>
      <c r="G255" s="97"/>
      <c r="H255" s="97"/>
      <c r="I255" s="101" t="str">
        <f t="shared" si="3"/>
        <v/>
      </c>
      <c r="J255" s="16" t="str">
        <f>IF(G255="","",PERCENTRANK(Intake[T-12 Production],G255)*10)</f>
        <v/>
      </c>
      <c r="K255" s="16" t="str">
        <f>IF(D255="","",PERCENTRANK(Intake[Assets Under Management],D255)*10)</f>
        <v/>
      </c>
      <c r="L255" s="16">
        <f>IFERROR(SUM(Intake[[#This Row],[Revenue Score]:[AUM Score]]),"")</f>
        <v>0</v>
      </c>
      <c r="M255" s="18"/>
      <c r="N255" s="18"/>
      <c r="O255" s="18"/>
      <c r="P255" s="18"/>
      <c r="Q255" s="18"/>
      <c r="R255" s="15">
        <f>SUM(Intake[[#This Row],[Referral Potential]:[Savings Potential]])</f>
        <v>0</v>
      </c>
      <c r="S255" s="15">
        <f>+Intake[[#This Row],[Quantitative Score]]+Intake[[#This Row],[Qualitative Score]]</f>
        <v>0</v>
      </c>
      <c r="T25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5" s="102"/>
      <c r="V255" s="102"/>
      <c r="W255" s="103"/>
      <c r="X255" s="103"/>
      <c r="Y255" s="44" t="str">
        <f>IFERROR(IF(S255=0,"",_xlfn.PERCENTRANK.EXC(Intake[Total Score],S255)),)</f>
        <v/>
      </c>
      <c r="Z255" s="38" t="str">
        <f xml:space="preserve">
(IF(Intake[[#This Row],[Rank]]="","",
IF(Intake[[#This Row],[Rank]]&gt;($Z$6+$Z$5+$Z$4),$Y$3,
IF(Intake[[#This Row],[Rank]]&gt;($Z$6+$Z$5),$Y$4,
IF(Intake[[#This Row],[Rank]]&gt;($Z$6),$Y$5,
IF(Intake[[#This Row],[Rank]]&lt;($Z$6),$Y$6,
))))))</f>
        <v/>
      </c>
      <c r="AA255" s="20"/>
      <c r="AB255" s="20" t="s">
        <v>73</v>
      </c>
      <c r="AC255" s="20"/>
      <c r="AD255" s="106"/>
      <c r="AE255" s="106"/>
      <c r="AF255" s="106"/>
      <c r="AG255" s="106"/>
      <c r="AH255" s="106"/>
      <c r="AI255" s="106"/>
      <c r="AJ255" s="107"/>
      <c r="AK255" s="108"/>
      <c r="AL255" s="107"/>
      <c r="AM255" s="112"/>
      <c r="AN255" s="107"/>
      <c r="AO255" s="107"/>
      <c r="AP255" s="109"/>
      <c r="AQ255" s="107"/>
    </row>
    <row r="256" spans="2:43" ht="14.85" customHeight="1" x14ac:dyDescent="0.3">
      <c r="B256" s="18" t="s">
        <v>321</v>
      </c>
      <c r="C256" s="107" t="s">
        <v>77</v>
      </c>
      <c r="D256" s="97"/>
      <c r="E256" s="97"/>
      <c r="F256" s="98"/>
      <c r="G256" s="97"/>
      <c r="H256" s="97"/>
      <c r="I256" s="101" t="str">
        <f t="shared" si="3"/>
        <v/>
      </c>
      <c r="J256" s="16" t="str">
        <f>IF(G256="","",PERCENTRANK(Intake[T-12 Production],G256)*10)</f>
        <v/>
      </c>
      <c r="K256" s="16" t="str">
        <f>IF(D256="","",PERCENTRANK(Intake[Assets Under Management],D256)*10)</f>
        <v/>
      </c>
      <c r="L256" s="16">
        <f>IFERROR(SUM(Intake[[#This Row],[Revenue Score]:[AUM Score]]),"")</f>
        <v>0</v>
      </c>
      <c r="M256" s="18"/>
      <c r="N256" s="18"/>
      <c r="O256" s="18"/>
      <c r="P256" s="18"/>
      <c r="Q256" s="18"/>
      <c r="R256" s="15">
        <f>SUM(Intake[[#This Row],[Referral Potential]:[Savings Potential]])</f>
        <v>0</v>
      </c>
      <c r="S256" s="15">
        <f>+Intake[[#This Row],[Quantitative Score]]+Intake[[#This Row],[Qualitative Score]]</f>
        <v>0</v>
      </c>
      <c r="T25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6" s="102"/>
      <c r="V256" s="102"/>
      <c r="W256" s="103"/>
      <c r="X256" s="103"/>
      <c r="Y256" s="44" t="str">
        <f>IFERROR(IF(S256=0,"",_xlfn.PERCENTRANK.EXC(Intake[Total Score],S256)),)</f>
        <v/>
      </c>
      <c r="Z256" s="38" t="str">
        <f xml:space="preserve">
(IF(Intake[[#This Row],[Rank]]="","",
IF(Intake[[#This Row],[Rank]]&gt;($Z$6+$Z$5+$Z$4),$Y$3,
IF(Intake[[#This Row],[Rank]]&gt;($Z$6+$Z$5),$Y$4,
IF(Intake[[#This Row],[Rank]]&gt;($Z$6),$Y$5,
IF(Intake[[#This Row],[Rank]]&lt;($Z$6),$Y$6,
))))))</f>
        <v/>
      </c>
      <c r="AA256" s="20"/>
      <c r="AB256" s="20" t="s">
        <v>73</v>
      </c>
      <c r="AC256" s="20"/>
      <c r="AD256" s="106"/>
      <c r="AE256" s="106"/>
      <c r="AF256" s="106"/>
      <c r="AG256" s="106"/>
      <c r="AH256" s="106"/>
      <c r="AI256" s="106"/>
      <c r="AJ256" s="107"/>
      <c r="AK256" s="108"/>
      <c r="AL256" s="107"/>
      <c r="AM256" s="112"/>
      <c r="AN256" s="107"/>
      <c r="AO256" s="107"/>
      <c r="AP256" s="109"/>
      <c r="AQ256" s="107"/>
    </row>
    <row r="257" spans="2:43" ht="14.85" customHeight="1" x14ac:dyDescent="0.3">
      <c r="B257" s="18" t="s">
        <v>322</v>
      </c>
      <c r="C257" s="107" t="s">
        <v>81</v>
      </c>
      <c r="D257" s="97"/>
      <c r="E257" s="97"/>
      <c r="F257" s="98"/>
      <c r="G257" s="97"/>
      <c r="H257" s="98"/>
      <c r="I257" s="101" t="str">
        <f t="shared" si="3"/>
        <v/>
      </c>
      <c r="J257" s="16" t="str">
        <f>IF(G257="","",PERCENTRANK(Intake[T-12 Production],G257)*10)</f>
        <v/>
      </c>
      <c r="K257" s="16" t="str">
        <f>IF(D257="","",PERCENTRANK(Intake[Assets Under Management],D257)*10)</f>
        <v/>
      </c>
      <c r="L257" s="16">
        <f>IFERROR(SUM(Intake[[#This Row],[Revenue Score]:[AUM Score]]),"")</f>
        <v>0</v>
      </c>
      <c r="M257" s="18"/>
      <c r="N257" s="18"/>
      <c r="O257" s="18"/>
      <c r="P257" s="18"/>
      <c r="Q257" s="18"/>
      <c r="R257" s="15">
        <f>SUM(Intake[[#This Row],[Referral Potential]:[Savings Potential]])</f>
        <v>0</v>
      </c>
      <c r="S257" s="15">
        <f>+Intake[[#This Row],[Quantitative Score]]+Intake[[#This Row],[Qualitative Score]]</f>
        <v>0</v>
      </c>
      <c r="T25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7" s="102"/>
      <c r="V257" s="102"/>
      <c r="W257" s="103"/>
      <c r="X257" s="103"/>
      <c r="Y257" s="44" t="str">
        <f>IFERROR(IF(S257=0,"",_xlfn.PERCENTRANK.EXC(Intake[Total Score],S257)),)</f>
        <v/>
      </c>
      <c r="Z257" s="38" t="str">
        <f xml:space="preserve">
(IF(Intake[[#This Row],[Rank]]="","",
IF(Intake[[#This Row],[Rank]]&gt;($Z$6+$Z$5+$Z$4),$Y$3,
IF(Intake[[#This Row],[Rank]]&gt;($Z$6+$Z$5),$Y$4,
IF(Intake[[#This Row],[Rank]]&gt;($Z$6),$Y$5,
IF(Intake[[#This Row],[Rank]]&lt;($Z$6),$Y$6,
))))))</f>
        <v/>
      </c>
      <c r="AA257" s="20"/>
      <c r="AB257" s="20" t="s">
        <v>73</v>
      </c>
      <c r="AC257" s="20"/>
      <c r="AD257" s="106"/>
      <c r="AE257" s="106"/>
      <c r="AF257" s="106"/>
      <c r="AG257" s="106"/>
      <c r="AH257" s="106"/>
      <c r="AI257" s="106"/>
      <c r="AJ257" s="107"/>
      <c r="AK257" s="108"/>
      <c r="AL257" s="107"/>
      <c r="AM257" s="112"/>
      <c r="AN257" s="107"/>
      <c r="AO257" s="107"/>
      <c r="AP257" s="109"/>
      <c r="AQ257" s="107"/>
    </row>
    <row r="258" spans="2:43" ht="14.85" customHeight="1" x14ac:dyDescent="0.3">
      <c r="B258" s="18" t="s">
        <v>323</v>
      </c>
      <c r="C258" s="107" t="s">
        <v>72</v>
      </c>
      <c r="D258" s="97"/>
      <c r="E258" s="97"/>
      <c r="F258" s="98"/>
      <c r="G258" s="97"/>
      <c r="H258" s="98"/>
      <c r="I258" s="101" t="str">
        <f t="shared" si="3"/>
        <v/>
      </c>
      <c r="J258" s="16" t="str">
        <f>IF(G258="","",PERCENTRANK(Intake[T-12 Production],G258)*10)</f>
        <v/>
      </c>
      <c r="K258" s="16" t="str">
        <f>IF(D258="","",PERCENTRANK(Intake[Assets Under Management],D258)*10)</f>
        <v/>
      </c>
      <c r="L258" s="16">
        <f>IFERROR(SUM(Intake[[#This Row],[Revenue Score]:[AUM Score]]),"")</f>
        <v>0</v>
      </c>
      <c r="M258" s="18"/>
      <c r="N258" s="18"/>
      <c r="O258" s="18"/>
      <c r="P258" s="18"/>
      <c r="Q258" s="18"/>
      <c r="R258" s="15">
        <f>SUM(Intake[[#This Row],[Referral Potential]:[Savings Potential]])</f>
        <v>0</v>
      </c>
      <c r="S258" s="15">
        <f>+Intake[[#This Row],[Quantitative Score]]+Intake[[#This Row],[Qualitative Score]]</f>
        <v>0</v>
      </c>
      <c r="T25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8" s="102"/>
      <c r="V258" s="102"/>
      <c r="W258" s="103"/>
      <c r="X258" s="103"/>
      <c r="Y258" s="44" t="str">
        <f>IFERROR(IF(S258=0,"",_xlfn.PERCENTRANK.EXC(Intake[Total Score],S258)),)</f>
        <v/>
      </c>
      <c r="Z258" s="38" t="str">
        <f xml:space="preserve">
(IF(Intake[[#This Row],[Rank]]="","",
IF(Intake[[#This Row],[Rank]]&gt;($Z$6+$Z$5+$Z$4),$Y$3,
IF(Intake[[#This Row],[Rank]]&gt;($Z$6+$Z$5),$Y$4,
IF(Intake[[#This Row],[Rank]]&gt;($Z$6),$Y$5,
IF(Intake[[#This Row],[Rank]]&lt;($Z$6),$Y$6,
))))))</f>
        <v/>
      </c>
      <c r="AA258" s="20"/>
      <c r="AB258" s="20" t="s">
        <v>73</v>
      </c>
      <c r="AC258" s="20"/>
      <c r="AD258" s="106"/>
      <c r="AE258" s="106"/>
      <c r="AF258" s="106"/>
      <c r="AG258" s="106"/>
      <c r="AH258" s="106"/>
      <c r="AI258" s="106"/>
      <c r="AJ258" s="107"/>
      <c r="AK258" s="108"/>
      <c r="AL258" s="109"/>
      <c r="AM258" s="109"/>
      <c r="AN258" s="109"/>
      <c r="AO258" s="107"/>
      <c r="AP258" s="109"/>
      <c r="AQ258" s="109"/>
    </row>
    <row r="259" spans="2:43" ht="14.85" customHeight="1" x14ac:dyDescent="0.3">
      <c r="B259" s="18" t="s">
        <v>324</v>
      </c>
      <c r="C259" s="107" t="s">
        <v>72</v>
      </c>
      <c r="D259" s="97"/>
      <c r="E259" s="97"/>
      <c r="F259" s="98"/>
      <c r="G259" s="97"/>
      <c r="H259" s="98"/>
      <c r="I259" s="101" t="str">
        <f t="shared" si="3"/>
        <v/>
      </c>
      <c r="J259" s="16" t="str">
        <f>IF(G259="","",PERCENTRANK(Intake[T-12 Production],G259)*10)</f>
        <v/>
      </c>
      <c r="K259" s="16" t="str">
        <f>IF(D259="","",PERCENTRANK(Intake[Assets Under Management],D259)*10)</f>
        <v/>
      </c>
      <c r="L259" s="16">
        <f>IFERROR(SUM(Intake[[#This Row],[Revenue Score]:[AUM Score]]),"")</f>
        <v>0</v>
      </c>
      <c r="M259" s="18"/>
      <c r="N259" s="18"/>
      <c r="O259" s="18"/>
      <c r="P259" s="18"/>
      <c r="Q259" s="18"/>
      <c r="R259" s="15">
        <f>SUM(Intake[[#This Row],[Referral Potential]:[Savings Potential]])</f>
        <v>0</v>
      </c>
      <c r="S259" s="15">
        <f>+Intake[[#This Row],[Quantitative Score]]+Intake[[#This Row],[Qualitative Score]]</f>
        <v>0</v>
      </c>
      <c r="T25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59" s="102"/>
      <c r="V259" s="102"/>
      <c r="W259" s="103"/>
      <c r="X259" s="103"/>
      <c r="Y259" s="44" t="str">
        <f>IFERROR(IF(S259=0,"",_xlfn.PERCENTRANK.EXC(Intake[Total Score],S259)),)</f>
        <v/>
      </c>
      <c r="Z259" s="38" t="str">
        <f xml:space="preserve">
(IF(Intake[[#This Row],[Rank]]="","",
IF(Intake[[#This Row],[Rank]]&gt;($Z$6+$Z$5+$Z$4),$Y$3,
IF(Intake[[#This Row],[Rank]]&gt;($Z$6+$Z$5),$Y$4,
IF(Intake[[#This Row],[Rank]]&gt;($Z$6),$Y$5,
IF(Intake[[#This Row],[Rank]]&lt;($Z$6),$Y$6,
))))))</f>
        <v/>
      </c>
      <c r="AA259" s="20"/>
      <c r="AB259" s="20" t="s">
        <v>73</v>
      </c>
      <c r="AC259" s="20"/>
      <c r="AD259" s="106"/>
      <c r="AE259" s="106"/>
      <c r="AF259" s="106"/>
      <c r="AG259" s="106"/>
      <c r="AH259" s="106"/>
      <c r="AI259" s="106"/>
      <c r="AJ259" s="107"/>
      <c r="AK259" s="108"/>
      <c r="AL259" s="107"/>
      <c r="AM259" s="112"/>
      <c r="AN259" s="107"/>
      <c r="AO259" s="107"/>
      <c r="AP259" s="109"/>
      <c r="AQ259" s="107"/>
    </row>
    <row r="260" spans="2:43" ht="14.85" customHeight="1" x14ac:dyDescent="0.3">
      <c r="B260" s="18" t="s">
        <v>325</v>
      </c>
      <c r="C260" s="107" t="s">
        <v>81</v>
      </c>
      <c r="D260" s="97"/>
      <c r="E260" s="97"/>
      <c r="F260" s="98"/>
      <c r="G260" s="97"/>
      <c r="H260" s="98"/>
      <c r="I260" s="101" t="str">
        <f t="shared" si="3"/>
        <v/>
      </c>
      <c r="J260" s="16" t="str">
        <f>IF(G260="","",PERCENTRANK(Intake[T-12 Production],G260)*10)</f>
        <v/>
      </c>
      <c r="K260" s="16" t="str">
        <f>IF(D260="","",PERCENTRANK(Intake[Assets Under Management],D260)*10)</f>
        <v/>
      </c>
      <c r="L260" s="16">
        <f>IFERROR(SUM(Intake[[#This Row],[Revenue Score]:[AUM Score]]),"")</f>
        <v>0</v>
      </c>
      <c r="M260" s="18"/>
      <c r="N260" s="18"/>
      <c r="O260" s="18"/>
      <c r="P260" s="18"/>
      <c r="Q260" s="18"/>
      <c r="R260" s="15">
        <f>SUM(Intake[[#This Row],[Referral Potential]:[Savings Potential]])</f>
        <v>0</v>
      </c>
      <c r="S260" s="15">
        <f>+Intake[[#This Row],[Quantitative Score]]+Intake[[#This Row],[Qualitative Score]]</f>
        <v>0</v>
      </c>
      <c r="T26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0" s="102"/>
      <c r="V260" s="102"/>
      <c r="W260" s="103"/>
      <c r="X260" s="103"/>
      <c r="Y260" s="44" t="str">
        <f>IFERROR(IF(S260=0,"",_xlfn.PERCENTRANK.EXC(Intake[Total Score],S260)),)</f>
        <v/>
      </c>
      <c r="Z260" s="38" t="str">
        <f xml:space="preserve">
(IF(Intake[[#This Row],[Rank]]="","",
IF(Intake[[#This Row],[Rank]]&gt;($Z$6+$Z$5+$Z$4),$Y$3,
IF(Intake[[#This Row],[Rank]]&gt;($Z$6+$Z$5),$Y$4,
IF(Intake[[#This Row],[Rank]]&gt;($Z$6),$Y$5,
IF(Intake[[#This Row],[Rank]]&lt;($Z$6),$Y$6,
))))))</f>
        <v/>
      </c>
      <c r="AA260" s="20"/>
      <c r="AB260" s="20" t="s">
        <v>73</v>
      </c>
      <c r="AC260" s="20"/>
      <c r="AD260" s="106"/>
      <c r="AE260" s="106"/>
      <c r="AF260" s="106"/>
      <c r="AG260" s="106"/>
      <c r="AH260" s="106"/>
      <c r="AI260" s="106"/>
      <c r="AJ260" s="107"/>
      <c r="AK260" s="108"/>
      <c r="AL260" s="107"/>
      <c r="AM260" s="107"/>
      <c r="AN260" s="107"/>
      <c r="AO260" s="107"/>
      <c r="AP260" s="107"/>
      <c r="AQ260" s="107"/>
    </row>
    <row r="261" spans="2:43" ht="14.85" customHeight="1" x14ac:dyDescent="0.3">
      <c r="B261" s="18" t="s">
        <v>326</v>
      </c>
      <c r="C261" s="107" t="s">
        <v>81</v>
      </c>
      <c r="D261" s="97"/>
      <c r="E261" s="97"/>
      <c r="F261" s="98"/>
      <c r="G261" s="97"/>
      <c r="H261" s="98"/>
      <c r="I261" s="101" t="str">
        <f t="shared" si="3"/>
        <v/>
      </c>
      <c r="J261" s="16" t="str">
        <f>IF(G261="","",PERCENTRANK(Intake[T-12 Production],G261)*10)</f>
        <v/>
      </c>
      <c r="K261" s="16" t="str">
        <f>IF(D261="","",PERCENTRANK(Intake[Assets Under Management],D261)*10)</f>
        <v/>
      </c>
      <c r="L261" s="16">
        <f>IFERROR(SUM(Intake[[#This Row],[Revenue Score]:[AUM Score]]),"")</f>
        <v>0</v>
      </c>
      <c r="M261" s="18"/>
      <c r="N261" s="18"/>
      <c r="O261" s="18"/>
      <c r="P261" s="18"/>
      <c r="Q261" s="18"/>
      <c r="R261" s="15">
        <f>SUM(Intake[[#This Row],[Referral Potential]:[Savings Potential]])</f>
        <v>0</v>
      </c>
      <c r="S261" s="15">
        <f>+Intake[[#This Row],[Quantitative Score]]+Intake[[#This Row],[Qualitative Score]]</f>
        <v>0</v>
      </c>
      <c r="T26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1" s="102"/>
      <c r="V261" s="102"/>
      <c r="W261" s="103"/>
      <c r="X261" s="103"/>
      <c r="Y261" s="44" t="str">
        <f>IFERROR(IF(S261=0,"",_xlfn.PERCENTRANK.EXC(Intake[Total Score],S261)),)</f>
        <v/>
      </c>
      <c r="Z261" s="38" t="str">
        <f xml:space="preserve">
(IF(Intake[[#This Row],[Rank]]="","",
IF(Intake[[#This Row],[Rank]]&gt;($Z$6+$Z$5+$Z$4),$Y$3,
IF(Intake[[#This Row],[Rank]]&gt;($Z$6+$Z$5),$Y$4,
IF(Intake[[#This Row],[Rank]]&gt;($Z$6),$Y$5,
IF(Intake[[#This Row],[Rank]]&lt;($Z$6),$Y$6,
))))))</f>
        <v/>
      </c>
      <c r="AA261" s="20"/>
      <c r="AB261" s="20" t="s">
        <v>73</v>
      </c>
      <c r="AC261" s="20"/>
      <c r="AD261" s="106"/>
      <c r="AE261" s="106"/>
      <c r="AF261" s="106"/>
      <c r="AG261" s="106"/>
      <c r="AH261" s="106"/>
      <c r="AI261" s="106"/>
      <c r="AJ261" s="107"/>
      <c r="AK261" s="108"/>
      <c r="AL261" s="107"/>
      <c r="AM261" s="112"/>
      <c r="AN261" s="107"/>
      <c r="AO261" s="107"/>
      <c r="AP261" s="109"/>
      <c r="AQ261" s="107"/>
    </row>
    <row r="262" spans="2:43" ht="14.85" customHeight="1" x14ac:dyDescent="0.3">
      <c r="B262" s="18" t="s">
        <v>327</v>
      </c>
      <c r="C262" s="107" t="s">
        <v>77</v>
      </c>
      <c r="D262" s="97"/>
      <c r="E262" s="97"/>
      <c r="F262" s="98"/>
      <c r="G262" s="97"/>
      <c r="H262" s="97"/>
      <c r="I262" s="101" t="str">
        <f t="shared" si="3"/>
        <v/>
      </c>
      <c r="J262" s="16" t="str">
        <f>IF(G262="","",PERCENTRANK(Intake[T-12 Production],G262)*10)</f>
        <v/>
      </c>
      <c r="K262" s="16" t="str">
        <f>IF(D262="","",PERCENTRANK(Intake[Assets Under Management],D262)*10)</f>
        <v/>
      </c>
      <c r="L262" s="16">
        <f>IFERROR(SUM(Intake[[#This Row],[Revenue Score]:[AUM Score]]),"")</f>
        <v>0</v>
      </c>
      <c r="M262" s="18"/>
      <c r="N262" s="18"/>
      <c r="O262" s="18"/>
      <c r="P262" s="18"/>
      <c r="Q262" s="18"/>
      <c r="R262" s="15">
        <f>SUM(Intake[[#This Row],[Referral Potential]:[Savings Potential]])</f>
        <v>0</v>
      </c>
      <c r="S262" s="15">
        <f>+Intake[[#This Row],[Quantitative Score]]+Intake[[#This Row],[Qualitative Score]]</f>
        <v>0</v>
      </c>
      <c r="T26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2" s="102"/>
      <c r="V262" s="102"/>
      <c r="W262" s="103"/>
      <c r="X262" s="103"/>
      <c r="Y262" s="44" t="str">
        <f>IFERROR(IF(S262=0,"",_xlfn.PERCENTRANK.EXC(Intake[Total Score],S262)),)</f>
        <v/>
      </c>
      <c r="Z262" s="38" t="str">
        <f xml:space="preserve">
(IF(Intake[[#This Row],[Rank]]="","",
IF(Intake[[#This Row],[Rank]]&gt;($Z$6+$Z$5+$Z$4),$Y$3,
IF(Intake[[#This Row],[Rank]]&gt;($Z$6+$Z$5),$Y$4,
IF(Intake[[#This Row],[Rank]]&gt;($Z$6),$Y$5,
IF(Intake[[#This Row],[Rank]]&lt;($Z$6),$Y$6,
))))))</f>
        <v/>
      </c>
      <c r="AA262" s="20"/>
      <c r="AB262" s="20" t="s">
        <v>73</v>
      </c>
      <c r="AC262" s="20"/>
      <c r="AD262" s="106"/>
      <c r="AE262" s="106"/>
      <c r="AF262" s="106"/>
      <c r="AG262" s="106"/>
      <c r="AH262" s="106"/>
      <c r="AI262" s="106"/>
      <c r="AJ262" s="107"/>
      <c r="AK262" s="108"/>
      <c r="AL262" s="109"/>
      <c r="AM262" s="117"/>
      <c r="AN262" s="109"/>
      <c r="AO262" s="107"/>
      <c r="AP262" s="109"/>
      <c r="AQ262" s="109"/>
    </row>
    <row r="263" spans="2:43" ht="14.85" customHeight="1" x14ac:dyDescent="0.3">
      <c r="B263" s="18" t="s">
        <v>328</v>
      </c>
      <c r="C263" s="107" t="s">
        <v>77</v>
      </c>
      <c r="D263" s="97"/>
      <c r="E263" s="97"/>
      <c r="F263" s="98"/>
      <c r="G263" s="97"/>
      <c r="H263" s="97"/>
      <c r="I263" s="101" t="str">
        <f t="shared" si="3"/>
        <v/>
      </c>
      <c r="J263" s="16" t="str">
        <f>IF(G263="","",PERCENTRANK(Intake[T-12 Production],G263)*10)</f>
        <v/>
      </c>
      <c r="K263" s="16" t="str">
        <f>IF(D263="","",PERCENTRANK(Intake[Assets Under Management],D263)*10)</f>
        <v/>
      </c>
      <c r="L263" s="16">
        <f>IFERROR(SUM(Intake[[#This Row],[Revenue Score]:[AUM Score]]),"")</f>
        <v>0</v>
      </c>
      <c r="M263" s="18"/>
      <c r="N263" s="18"/>
      <c r="O263" s="18"/>
      <c r="P263" s="18"/>
      <c r="Q263" s="18"/>
      <c r="R263" s="15">
        <f>SUM(Intake[[#This Row],[Referral Potential]:[Savings Potential]])</f>
        <v>0</v>
      </c>
      <c r="S263" s="15">
        <f>+Intake[[#This Row],[Quantitative Score]]+Intake[[#This Row],[Qualitative Score]]</f>
        <v>0</v>
      </c>
      <c r="T26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3" s="102"/>
      <c r="V263" s="102"/>
      <c r="W263" s="103"/>
      <c r="X263" s="103"/>
      <c r="Y263" s="44" t="str">
        <f>IFERROR(IF(S263=0,"",_xlfn.PERCENTRANK.EXC(Intake[Total Score],S263)),)</f>
        <v/>
      </c>
      <c r="Z263" s="38" t="str">
        <f xml:space="preserve">
(IF(Intake[[#This Row],[Rank]]="","",
IF(Intake[[#This Row],[Rank]]&gt;($Z$6+$Z$5+$Z$4),$Y$3,
IF(Intake[[#This Row],[Rank]]&gt;($Z$6+$Z$5),$Y$4,
IF(Intake[[#This Row],[Rank]]&gt;($Z$6),$Y$5,
IF(Intake[[#This Row],[Rank]]&lt;($Z$6),$Y$6,
))))))</f>
        <v/>
      </c>
      <c r="AA263" s="20"/>
      <c r="AB263" s="20" t="s">
        <v>73</v>
      </c>
      <c r="AC263" s="20"/>
      <c r="AD263" s="106"/>
      <c r="AE263" s="106"/>
      <c r="AF263" s="106"/>
      <c r="AG263" s="106"/>
      <c r="AH263" s="106"/>
      <c r="AI263" s="106"/>
      <c r="AJ263" s="107"/>
      <c r="AK263" s="108"/>
      <c r="AL263" s="107"/>
      <c r="AM263" s="107"/>
      <c r="AN263" s="107"/>
      <c r="AO263" s="107"/>
      <c r="AP263" s="109"/>
      <c r="AQ263" s="107"/>
    </row>
    <row r="264" spans="2:43" ht="14.85" customHeight="1" x14ac:dyDescent="0.3">
      <c r="B264" s="18" t="s">
        <v>329</v>
      </c>
      <c r="C264" s="107" t="s">
        <v>72</v>
      </c>
      <c r="D264" s="97"/>
      <c r="E264" s="97"/>
      <c r="F264" s="98"/>
      <c r="G264" s="97"/>
      <c r="H264" s="98"/>
      <c r="I264" s="101" t="str">
        <f t="shared" si="3"/>
        <v/>
      </c>
      <c r="J264" s="16" t="str">
        <f>IF(G264="","",PERCENTRANK(Intake[T-12 Production],G264)*10)</f>
        <v/>
      </c>
      <c r="K264" s="16" t="str">
        <f>IF(D264="","",PERCENTRANK(Intake[Assets Under Management],D264)*10)</f>
        <v/>
      </c>
      <c r="L264" s="16">
        <f>IFERROR(SUM(Intake[[#This Row],[Revenue Score]:[AUM Score]]),"")</f>
        <v>0</v>
      </c>
      <c r="M264" s="18"/>
      <c r="N264" s="18"/>
      <c r="O264" s="18"/>
      <c r="P264" s="18"/>
      <c r="Q264" s="18"/>
      <c r="R264" s="15">
        <f>SUM(Intake[[#This Row],[Referral Potential]:[Savings Potential]])</f>
        <v>0</v>
      </c>
      <c r="S264" s="15">
        <f>+Intake[[#This Row],[Quantitative Score]]+Intake[[#This Row],[Qualitative Score]]</f>
        <v>0</v>
      </c>
      <c r="T26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4" s="102"/>
      <c r="V264" s="102"/>
      <c r="W264" s="103"/>
      <c r="X264" s="103"/>
      <c r="Y264" s="44" t="str">
        <f>IFERROR(IF(S264=0,"",_xlfn.PERCENTRANK.EXC(Intake[Total Score],S264)),)</f>
        <v/>
      </c>
      <c r="Z264" s="38" t="str">
        <f xml:space="preserve">
(IF(Intake[[#This Row],[Rank]]="","",
IF(Intake[[#This Row],[Rank]]&gt;($Z$6+$Z$5+$Z$4),$Y$3,
IF(Intake[[#This Row],[Rank]]&gt;($Z$6+$Z$5),$Y$4,
IF(Intake[[#This Row],[Rank]]&gt;($Z$6),$Y$5,
IF(Intake[[#This Row],[Rank]]&lt;($Z$6),$Y$6,
))))))</f>
        <v/>
      </c>
      <c r="AA264" s="20"/>
      <c r="AB264" s="20" t="s">
        <v>73</v>
      </c>
      <c r="AC264" s="20"/>
      <c r="AD264" s="106"/>
      <c r="AE264" s="106"/>
      <c r="AF264" s="106"/>
      <c r="AG264" s="106"/>
      <c r="AH264" s="106"/>
      <c r="AI264" s="106"/>
      <c r="AJ264" s="109"/>
      <c r="AK264" s="110"/>
      <c r="AL264" s="109"/>
      <c r="AM264" s="117"/>
      <c r="AN264" s="109"/>
      <c r="AO264" s="107"/>
      <c r="AP264" s="109"/>
      <c r="AQ264" s="109"/>
    </row>
    <row r="265" spans="2:43" ht="14.85" customHeight="1" x14ac:dyDescent="0.3">
      <c r="B265" s="18" t="s">
        <v>330</v>
      </c>
      <c r="C265" s="107" t="s">
        <v>72</v>
      </c>
      <c r="D265" s="97"/>
      <c r="E265" s="97"/>
      <c r="F265" s="98"/>
      <c r="G265" s="97"/>
      <c r="H265" s="98"/>
      <c r="I265" s="101" t="str">
        <f t="shared" si="3"/>
        <v/>
      </c>
      <c r="J265" s="16" t="str">
        <f>IF(G265="","",PERCENTRANK(Intake[T-12 Production],G265)*10)</f>
        <v/>
      </c>
      <c r="K265" s="16" t="str">
        <f>IF(D265="","",PERCENTRANK(Intake[Assets Under Management],D265)*10)</f>
        <v/>
      </c>
      <c r="L265" s="16">
        <f>IFERROR(SUM(Intake[[#This Row],[Revenue Score]:[AUM Score]]),"")</f>
        <v>0</v>
      </c>
      <c r="M265" s="18"/>
      <c r="N265" s="18"/>
      <c r="O265" s="18"/>
      <c r="P265" s="18"/>
      <c r="Q265" s="18"/>
      <c r="R265" s="15">
        <f>SUM(Intake[[#This Row],[Referral Potential]:[Savings Potential]])</f>
        <v>0</v>
      </c>
      <c r="S265" s="15">
        <f>+Intake[[#This Row],[Quantitative Score]]+Intake[[#This Row],[Qualitative Score]]</f>
        <v>0</v>
      </c>
      <c r="T26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5" s="102"/>
      <c r="V265" s="102"/>
      <c r="W265" s="103"/>
      <c r="X265" s="103"/>
      <c r="Y265" s="44" t="str">
        <f>IFERROR(IF(S265=0,"",_xlfn.PERCENTRANK.EXC(Intake[Total Score],S265)),)</f>
        <v/>
      </c>
      <c r="Z265" s="38" t="str">
        <f xml:space="preserve">
(IF(Intake[[#This Row],[Rank]]="","",
IF(Intake[[#This Row],[Rank]]&gt;($Z$6+$Z$5+$Z$4),$Y$3,
IF(Intake[[#This Row],[Rank]]&gt;($Z$6+$Z$5),$Y$4,
IF(Intake[[#This Row],[Rank]]&gt;($Z$6),$Y$5,
IF(Intake[[#This Row],[Rank]]&lt;($Z$6),$Y$6,
))))))</f>
        <v/>
      </c>
      <c r="AA265" s="20"/>
      <c r="AB265" s="20" t="s">
        <v>73</v>
      </c>
      <c r="AC265" s="20"/>
      <c r="AD265" s="106"/>
      <c r="AE265" s="106"/>
      <c r="AF265" s="106"/>
      <c r="AG265" s="106"/>
      <c r="AH265" s="106"/>
      <c r="AI265" s="106"/>
      <c r="AJ265" s="107"/>
      <c r="AK265" s="108"/>
      <c r="AL265" s="107"/>
      <c r="AM265" s="107"/>
      <c r="AN265" s="107"/>
      <c r="AO265" s="107"/>
      <c r="AP265" s="109"/>
      <c r="AQ265" s="107"/>
    </row>
    <row r="266" spans="2:43" ht="14.85" customHeight="1" x14ac:dyDescent="0.3">
      <c r="B266" s="18" t="s">
        <v>331</v>
      </c>
      <c r="C266" s="107" t="s">
        <v>72</v>
      </c>
      <c r="D266" s="97"/>
      <c r="E266" s="97"/>
      <c r="F266" s="98"/>
      <c r="G266" s="97"/>
      <c r="H266" s="98"/>
      <c r="I266" s="101" t="str">
        <f t="shared" si="3"/>
        <v/>
      </c>
      <c r="J266" s="16" t="str">
        <f>IF(G266="","",PERCENTRANK(Intake[T-12 Production],G266)*10)</f>
        <v/>
      </c>
      <c r="K266" s="16" t="str">
        <f>IF(D266="","",PERCENTRANK(Intake[Assets Under Management],D266)*10)</f>
        <v/>
      </c>
      <c r="L266" s="16">
        <f>IFERROR(SUM(Intake[[#This Row],[Revenue Score]:[AUM Score]]),"")</f>
        <v>0</v>
      </c>
      <c r="M266" s="18"/>
      <c r="N266" s="18"/>
      <c r="O266" s="18"/>
      <c r="P266" s="18"/>
      <c r="Q266" s="18"/>
      <c r="R266" s="15">
        <f>SUM(Intake[[#This Row],[Referral Potential]:[Savings Potential]])</f>
        <v>0</v>
      </c>
      <c r="S266" s="15">
        <f>+Intake[[#This Row],[Quantitative Score]]+Intake[[#This Row],[Qualitative Score]]</f>
        <v>0</v>
      </c>
      <c r="T26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6" s="102"/>
      <c r="V266" s="102"/>
      <c r="W266" s="103"/>
      <c r="X266" s="103"/>
      <c r="Y266" s="44" t="str">
        <f>IFERROR(IF(S266=0,"",_xlfn.PERCENTRANK.EXC(Intake[Total Score],S266)),)</f>
        <v/>
      </c>
      <c r="Z266" s="38" t="str">
        <f xml:space="preserve">
(IF(Intake[[#This Row],[Rank]]="","",
IF(Intake[[#This Row],[Rank]]&gt;($Z$6+$Z$5+$Z$4),$Y$3,
IF(Intake[[#This Row],[Rank]]&gt;($Z$6+$Z$5),$Y$4,
IF(Intake[[#This Row],[Rank]]&gt;($Z$6),$Y$5,
IF(Intake[[#This Row],[Rank]]&lt;($Z$6),$Y$6,
))))))</f>
        <v/>
      </c>
      <c r="AA266" s="20"/>
      <c r="AB266" s="20" t="s">
        <v>73</v>
      </c>
      <c r="AC266" s="20"/>
      <c r="AD266" s="106"/>
      <c r="AE266" s="106"/>
      <c r="AF266" s="106"/>
      <c r="AG266" s="106"/>
      <c r="AH266" s="106"/>
      <c r="AI266" s="106"/>
      <c r="AJ266" s="109"/>
      <c r="AK266" s="110"/>
      <c r="AL266" s="107"/>
      <c r="AM266" s="112"/>
      <c r="AN266" s="107"/>
      <c r="AO266" s="107"/>
      <c r="AP266" s="109"/>
      <c r="AQ266" s="107"/>
    </row>
    <row r="267" spans="2:43" ht="14.85" customHeight="1" x14ac:dyDescent="0.3">
      <c r="B267" s="18" t="s">
        <v>332</v>
      </c>
      <c r="C267" s="107" t="s">
        <v>77</v>
      </c>
      <c r="D267" s="97"/>
      <c r="E267" s="97"/>
      <c r="F267" s="98"/>
      <c r="G267" s="97"/>
      <c r="H267" s="97"/>
      <c r="I267" s="101" t="str">
        <f t="shared" si="3"/>
        <v/>
      </c>
      <c r="J267" s="16" t="str">
        <f>IF(G267="","",PERCENTRANK(Intake[T-12 Production],G267)*10)</f>
        <v/>
      </c>
      <c r="K267" s="16" t="str">
        <f>IF(D267="","",PERCENTRANK(Intake[Assets Under Management],D267)*10)</f>
        <v/>
      </c>
      <c r="L267" s="16">
        <f>IFERROR(SUM(Intake[[#This Row],[Revenue Score]:[AUM Score]]),"")</f>
        <v>0</v>
      </c>
      <c r="M267" s="18"/>
      <c r="N267" s="18"/>
      <c r="O267" s="18"/>
      <c r="P267" s="18"/>
      <c r="Q267" s="18"/>
      <c r="R267" s="15">
        <f>SUM(Intake[[#This Row],[Referral Potential]:[Savings Potential]])</f>
        <v>0</v>
      </c>
      <c r="S267" s="15">
        <f>+Intake[[#This Row],[Quantitative Score]]+Intake[[#This Row],[Qualitative Score]]</f>
        <v>0</v>
      </c>
      <c r="T26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7" s="102"/>
      <c r="V267" s="102"/>
      <c r="W267" s="103"/>
      <c r="X267" s="103"/>
      <c r="Y267" s="44" t="str">
        <f>IFERROR(IF(S267=0,"",_xlfn.PERCENTRANK.EXC(Intake[Total Score],S267)),)</f>
        <v/>
      </c>
      <c r="Z267" s="38" t="str">
        <f xml:space="preserve">
(IF(Intake[[#This Row],[Rank]]="","",
IF(Intake[[#This Row],[Rank]]&gt;($Z$6+$Z$5+$Z$4),$Y$3,
IF(Intake[[#This Row],[Rank]]&gt;($Z$6+$Z$5),$Y$4,
IF(Intake[[#This Row],[Rank]]&gt;($Z$6),$Y$5,
IF(Intake[[#This Row],[Rank]]&lt;($Z$6),$Y$6,
))))))</f>
        <v/>
      </c>
      <c r="AA267" s="20"/>
      <c r="AB267" s="20" t="s">
        <v>73</v>
      </c>
      <c r="AC267" s="20"/>
      <c r="AD267" s="106"/>
      <c r="AE267" s="106"/>
      <c r="AF267" s="106"/>
      <c r="AG267" s="106"/>
      <c r="AH267" s="106"/>
      <c r="AI267" s="106"/>
      <c r="AJ267" s="107"/>
      <c r="AK267" s="108"/>
      <c r="AL267" s="107"/>
      <c r="AM267" s="112"/>
      <c r="AN267" s="107"/>
      <c r="AO267" s="107"/>
      <c r="AP267" s="109"/>
      <c r="AQ267" s="107"/>
    </row>
    <row r="268" spans="2:43" ht="14.85" customHeight="1" x14ac:dyDescent="0.3">
      <c r="B268" s="18" t="s">
        <v>333</v>
      </c>
      <c r="C268" s="107" t="s">
        <v>77</v>
      </c>
      <c r="D268" s="97"/>
      <c r="E268" s="97"/>
      <c r="F268" s="98"/>
      <c r="G268" s="97"/>
      <c r="H268" s="97"/>
      <c r="I268" s="101" t="str">
        <f t="shared" si="3"/>
        <v/>
      </c>
      <c r="J268" s="16" t="str">
        <f>IF(G268="","",PERCENTRANK(Intake[T-12 Production],G268)*10)</f>
        <v/>
      </c>
      <c r="K268" s="16" t="str">
        <f>IF(D268="","",PERCENTRANK(Intake[Assets Under Management],D268)*10)</f>
        <v/>
      </c>
      <c r="L268" s="16">
        <f>IFERROR(SUM(Intake[[#This Row],[Revenue Score]:[AUM Score]]),"")</f>
        <v>0</v>
      </c>
      <c r="M268" s="18"/>
      <c r="N268" s="18"/>
      <c r="O268" s="18"/>
      <c r="P268" s="18"/>
      <c r="Q268" s="18"/>
      <c r="R268" s="15">
        <f>SUM(Intake[[#This Row],[Referral Potential]:[Savings Potential]])</f>
        <v>0</v>
      </c>
      <c r="S268" s="15">
        <f>+Intake[[#This Row],[Quantitative Score]]+Intake[[#This Row],[Qualitative Score]]</f>
        <v>0</v>
      </c>
      <c r="T26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8" s="102"/>
      <c r="V268" s="102"/>
      <c r="W268" s="103"/>
      <c r="X268" s="103"/>
      <c r="Y268" s="44" t="str">
        <f>IFERROR(IF(S268=0,"",_xlfn.PERCENTRANK.EXC(Intake[Total Score],S268)),)</f>
        <v/>
      </c>
      <c r="Z268" s="38" t="str">
        <f xml:space="preserve">
(IF(Intake[[#This Row],[Rank]]="","",
IF(Intake[[#This Row],[Rank]]&gt;($Z$6+$Z$5+$Z$4),$Y$3,
IF(Intake[[#This Row],[Rank]]&gt;($Z$6+$Z$5),$Y$4,
IF(Intake[[#This Row],[Rank]]&gt;($Z$6),$Y$5,
IF(Intake[[#This Row],[Rank]]&lt;($Z$6),$Y$6,
))))))</f>
        <v/>
      </c>
      <c r="AA268" s="20"/>
      <c r="AB268" s="20" t="s">
        <v>73</v>
      </c>
      <c r="AC268" s="20"/>
      <c r="AD268" s="106"/>
      <c r="AE268" s="106"/>
      <c r="AF268" s="106"/>
      <c r="AG268" s="106"/>
      <c r="AH268" s="106"/>
      <c r="AI268" s="106"/>
      <c r="AJ268" s="107"/>
      <c r="AK268" s="108"/>
      <c r="AL268" s="107"/>
      <c r="AM268" s="107"/>
      <c r="AN268" s="107"/>
      <c r="AO268" s="107"/>
      <c r="AP268" s="109"/>
      <c r="AQ268" s="107"/>
    </row>
    <row r="269" spans="2:43" ht="14.85" customHeight="1" x14ac:dyDescent="0.3">
      <c r="B269" s="18" t="s">
        <v>334</v>
      </c>
      <c r="C269" s="107" t="s">
        <v>72</v>
      </c>
      <c r="D269" s="97"/>
      <c r="E269" s="97"/>
      <c r="F269" s="98"/>
      <c r="G269" s="97"/>
      <c r="H269" s="98"/>
      <c r="I269" s="101" t="str">
        <f t="shared" si="3"/>
        <v/>
      </c>
      <c r="J269" s="16" t="str">
        <f>IF(G269="","",PERCENTRANK(Intake[T-12 Production],G269)*10)</f>
        <v/>
      </c>
      <c r="K269" s="16" t="str">
        <f>IF(D269="","",PERCENTRANK(Intake[Assets Under Management],D269)*10)</f>
        <v/>
      </c>
      <c r="L269" s="16">
        <f>IFERROR(SUM(Intake[[#This Row],[Revenue Score]:[AUM Score]]),"")</f>
        <v>0</v>
      </c>
      <c r="M269" s="18"/>
      <c r="N269" s="18"/>
      <c r="O269" s="18"/>
      <c r="P269" s="18"/>
      <c r="Q269" s="18"/>
      <c r="R269" s="15">
        <f>SUM(Intake[[#This Row],[Referral Potential]:[Savings Potential]])</f>
        <v>0</v>
      </c>
      <c r="S269" s="15">
        <f>+Intake[[#This Row],[Quantitative Score]]+Intake[[#This Row],[Qualitative Score]]</f>
        <v>0</v>
      </c>
      <c r="T26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69" s="102"/>
      <c r="V269" s="102"/>
      <c r="W269" s="103"/>
      <c r="X269" s="103"/>
      <c r="Y269" s="44" t="str">
        <f>IFERROR(IF(S269=0,"",_xlfn.PERCENTRANK.EXC(Intake[Total Score],S269)),)</f>
        <v/>
      </c>
      <c r="Z269" s="38" t="str">
        <f xml:space="preserve">
(IF(Intake[[#This Row],[Rank]]="","",
IF(Intake[[#This Row],[Rank]]&gt;($Z$6+$Z$5+$Z$4),$Y$3,
IF(Intake[[#This Row],[Rank]]&gt;($Z$6+$Z$5),$Y$4,
IF(Intake[[#This Row],[Rank]]&gt;($Z$6),$Y$5,
IF(Intake[[#This Row],[Rank]]&lt;($Z$6),$Y$6,
))))))</f>
        <v/>
      </c>
      <c r="AA269" s="20"/>
      <c r="AB269" s="20" t="s">
        <v>73</v>
      </c>
      <c r="AC269" s="20"/>
      <c r="AD269" s="106"/>
      <c r="AE269" s="106"/>
      <c r="AF269" s="106"/>
      <c r="AG269" s="106"/>
      <c r="AH269" s="106"/>
      <c r="AI269" s="106"/>
      <c r="AJ269" s="109"/>
      <c r="AK269" s="119"/>
      <c r="AL269" s="109"/>
      <c r="AM269" s="113"/>
      <c r="AN269" s="113"/>
      <c r="AO269" s="107"/>
      <c r="AP269" s="109"/>
      <c r="AQ269" s="109"/>
    </row>
    <row r="270" spans="2:43" ht="14.85" customHeight="1" x14ac:dyDescent="0.3">
      <c r="B270" s="18" t="s">
        <v>335</v>
      </c>
      <c r="C270" s="107" t="s">
        <v>72</v>
      </c>
      <c r="D270" s="97"/>
      <c r="E270" s="97"/>
      <c r="F270" s="98"/>
      <c r="G270" s="97"/>
      <c r="H270" s="98"/>
      <c r="I270" s="101" t="str">
        <f t="shared" ref="I270:I333" si="4">IFERROR(IF(AND(G270="",D270=""),"",G270/D270),0)</f>
        <v/>
      </c>
      <c r="J270" s="16" t="str">
        <f>IF(G270="","",PERCENTRANK(Intake[T-12 Production],G270)*10)</f>
        <v/>
      </c>
      <c r="K270" s="16" t="str">
        <f>IF(D270="","",PERCENTRANK(Intake[Assets Under Management],D270)*10)</f>
        <v/>
      </c>
      <c r="L270" s="16">
        <f>IFERROR(SUM(Intake[[#This Row],[Revenue Score]:[AUM Score]]),"")</f>
        <v>0</v>
      </c>
      <c r="M270" s="18"/>
      <c r="N270" s="18"/>
      <c r="O270" s="18"/>
      <c r="P270" s="18"/>
      <c r="Q270" s="18"/>
      <c r="R270" s="15">
        <f>SUM(Intake[[#This Row],[Referral Potential]:[Savings Potential]])</f>
        <v>0</v>
      </c>
      <c r="S270" s="15">
        <f>+Intake[[#This Row],[Quantitative Score]]+Intake[[#This Row],[Qualitative Score]]</f>
        <v>0</v>
      </c>
      <c r="T27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0" s="102"/>
      <c r="V270" s="102"/>
      <c r="W270" s="103"/>
      <c r="X270" s="103"/>
      <c r="Y270" s="44" t="str">
        <f>IFERROR(IF(S270=0,"",_xlfn.PERCENTRANK.EXC(Intake[Total Score],S270)),)</f>
        <v/>
      </c>
      <c r="Z270" s="38" t="str">
        <f xml:space="preserve">
(IF(Intake[[#This Row],[Rank]]="","",
IF(Intake[[#This Row],[Rank]]&gt;($Z$6+$Z$5+$Z$4),$Y$3,
IF(Intake[[#This Row],[Rank]]&gt;($Z$6+$Z$5),$Y$4,
IF(Intake[[#This Row],[Rank]]&gt;($Z$6),$Y$5,
IF(Intake[[#This Row],[Rank]]&lt;($Z$6),$Y$6,
))))))</f>
        <v/>
      </c>
      <c r="AA270" s="20"/>
      <c r="AB270" s="20" t="s">
        <v>73</v>
      </c>
      <c r="AC270" s="20"/>
      <c r="AD270" s="106"/>
      <c r="AE270" s="106"/>
      <c r="AF270" s="106"/>
      <c r="AG270" s="106"/>
      <c r="AH270" s="106"/>
      <c r="AI270" s="106"/>
      <c r="AJ270" s="109"/>
      <c r="AK270" s="110"/>
      <c r="AL270" s="107"/>
      <c r="AM270" s="112"/>
      <c r="AN270" s="107"/>
      <c r="AO270" s="107"/>
      <c r="AP270" s="107"/>
      <c r="AQ270" s="107"/>
    </row>
    <row r="271" spans="2:43" ht="14.85" customHeight="1" x14ac:dyDescent="0.3">
      <c r="B271" s="18" t="s">
        <v>336</v>
      </c>
      <c r="C271" s="107" t="s">
        <v>81</v>
      </c>
      <c r="D271" s="97"/>
      <c r="E271" s="97"/>
      <c r="F271" s="98"/>
      <c r="G271" s="97"/>
      <c r="H271" s="98"/>
      <c r="I271" s="101" t="str">
        <f t="shared" si="4"/>
        <v/>
      </c>
      <c r="J271" s="16" t="str">
        <f>IF(G271="","",PERCENTRANK(Intake[T-12 Production],G271)*10)</f>
        <v/>
      </c>
      <c r="K271" s="16" t="str">
        <f>IF(D271="","",PERCENTRANK(Intake[Assets Under Management],D271)*10)</f>
        <v/>
      </c>
      <c r="L271" s="16">
        <f>IFERROR(SUM(Intake[[#This Row],[Revenue Score]:[AUM Score]]),"")</f>
        <v>0</v>
      </c>
      <c r="M271" s="18"/>
      <c r="N271" s="18"/>
      <c r="O271" s="18"/>
      <c r="P271" s="18"/>
      <c r="Q271" s="18"/>
      <c r="R271" s="15">
        <f>SUM(Intake[[#This Row],[Referral Potential]:[Savings Potential]])</f>
        <v>0</v>
      </c>
      <c r="S271" s="15">
        <f>+Intake[[#This Row],[Quantitative Score]]+Intake[[#This Row],[Qualitative Score]]</f>
        <v>0</v>
      </c>
      <c r="T27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1" s="102"/>
      <c r="V271" s="102"/>
      <c r="W271" s="103"/>
      <c r="X271" s="103"/>
      <c r="Y271" s="44" t="str">
        <f>IFERROR(IF(S271=0,"",_xlfn.PERCENTRANK.EXC(Intake[Total Score],S271)),)</f>
        <v/>
      </c>
      <c r="Z271" s="38" t="str">
        <f xml:space="preserve">
(IF(Intake[[#This Row],[Rank]]="","",
IF(Intake[[#This Row],[Rank]]&gt;($Z$6+$Z$5+$Z$4),$Y$3,
IF(Intake[[#This Row],[Rank]]&gt;($Z$6+$Z$5),$Y$4,
IF(Intake[[#This Row],[Rank]]&gt;($Z$6),$Y$5,
IF(Intake[[#This Row],[Rank]]&lt;($Z$6),$Y$6,
))))))</f>
        <v/>
      </c>
      <c r="AA271" s="20"/>
      <c r="AB271" s="20" t="s">
        <v>73</v>
      </c>
      <c r="AC271" s="20"/>
      <c r="AD271" s="106"/>
      <c r="AE271" s="106"/>
      <c r="AF271" s="106"/>
      <c r="AG271" s="106"/>
      <c r="AH271" s="106"/>
      <c r="AI271" s="106"/>
      <c r="AJ271" s="109"/>
      <c r="AK271" s="110"/>
      <c r="AL271" s="109"/>
      <c r="AM271" s="109"/>
      <c r="AN271" s="109"/>
      <c r="AO271" s="107"/>
      <c r="AP271" s="109"/>
      <c r="AQ271" s="109"/>
    </row>
    <row r="272" spans="2:43" ht="14.85" customHeight="1" x14ac:dyDescent="0.3">
      <c r="B272" s="18" t="s">
        <v>337</v>
      </c>
      <c r="C272" s="107" t="s">
        <v>72</v>
      </c>
      <c r="D272" s="97"/>
      <c r="E272" s="97"/>
      <c r="F272" s="98"/>
      <c r="G272" s="97"/>
      <c r="H272" s="98"/>
      <c r="I272" s="101" t="str">
        <f t="shared" si="4"/>
        <v/>
      </c>
      <c r="J272" s="16" t="str">
        <f>IF(G272="","",PERCENTRANK(Intake[T-12 Production],G272)*10)</f>
        <v/>
      </c>
      <c r="K272" s="16" t="str">
        <f>IF(D272="","",PERCENTRANK(Intake[Assets Under Management],D272)*10)</f>
        <v/>
      </c>
      <c r="L272" s="16">
        <f>IFERROR(SUM(Intake[[#This Row],[Revenue Score]:[AUM Score]]),"")</f>
        <v>0</v>
      </c>
      <c r="M272" s="18"/>
      <c r="N272" s="18"/>
      <c r="O272" s="18"/>
      <c r="P272" s="18"/>
      <c r="Q272" s="18"/>
      <c r="R272" s="15">
        <f>SUM(Intake[[#This Row],[Referral Potential]:[Savings Potential]])</f>
        <v>0</v>
      </c>
      <c r="S272" s="15">
        <f>+Intake[[#This Row],[Quantitative Score]]+Intake[[#This Row],[Qualitative Score]]</f>
        <v>0</v>
      </c>
      <c r="T27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2" s="102"/>
      <c r="V272" s="102"/>
      <c r="W272" s="103"/>
      <c r="X272" s="103"/>
      <c r="Y272" s="44" t="str">
        <f>IFERROR(IF(S272=0,"",_xlfn.PERCENTRANK.EXC(Intake[Total Score],S272)),)</f>
        <v/>
      </c>
      <c r="Z272" s="38" t="str">
        <f xml:space="preserve">
(IF(Intake[[#This Row],[Rank]]="","",
IF(Intake[[#This Row],[Rank]]&gt;($Z$6+$Z$5+$Z$4),$Y$3,
IF(Intake[[#This Row],[Rank]]&gt;($Z$6+$Z$5),$Y$4,
IF(Intake[[#This Row],[Rank]]&gt;($Z$6),$Y$5,
IF(Intake[[#This Row],[Rank]]&lt;($Z$6),$Y$6,
))))))</f>
        <v/>
      </c>
      <c r="AA272" s="20"/>
      <c r="AB272" s="20" t="s">
        <v>73</v>
      </c>
      <c r="AC272" s="20"/>
      <c r="AD272" s="106"/>
      <c r="AE272" s="106"/>
      <c r="AF272" s="106"/>
      <c r="AG272" s="106"/>
      <c r="AH272" s="106"/>
      <c r="AI272" s="106"/>
      <c r="AJ272" s="109"/>
      <c r="AK272" s="110"/>
      <c r="AL272" s="107"/>
      <c r="AM272" s="112"/>
      <c r="AN272" s="112"/>
      <c r="AO272" s="107"/>
      <c r="AP272" s="107"/>
      <c r="AQ272" s="107"/>
    </row>
    <row r="273" spans="2:43" ht="14.85" customHeight="1" x14ac:dyDescent="0.3">
      <c r="B273" s="18" t="s">
        <v>338</v>
      </c>
      <c r="C273" s="107" t="s">
        <v>81</v>
      </c>
      <c r="D273" s="97"/>
      <c r="E273" s="97"/>
      <c r="F273" s="98"/>
      <c r="G273" s="97"/>
      <c r="H273" s="98"/>
      <c r="I273" s="101" t="str">
        <f t="shared" si="4"/>
        <v/>
      </c>
      <c r="J273" s="16" t="str">
        <f>IF(G273="","",PERCENTRANK(Intake[T-12 Production],G273)*10)</f>
        <v/>
      </c>
      <c r="K273" s="16" t="str">
        <f>IF(D273="","",PERCENTRANK(Intake[Assets Under Management],D273)*10)</f>
        <v/>
      </c>
      <c r="L273" s="16">
        <f>IFERROR(SUM(Intake[[#This Row],[Revenue Score]:[AUM Score]]),"")</f>
        <v>0</v>
      </c>
      <c r="M273" s="18"/>
      <c r="N273" s="18"/>
      <c r="O273" s="18"/>
      <c r="P273" s="18"/>
      <c r="Q273" s="18"/>
      <c r="R273" s="15">
        <f>SUM(Intake[[#This Row],[Referral Potential]:[Savings Potential]])</f>
        <v>0</v>
      </c>
      <c r="S273" s="15">
        <f>+Intake[[#This Row],[Quantitative Score]]+Intake[[#This Row],[Qualitative Score]]</f>
        <v>0</v>
      </c>
      <c r="T27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3" s="102"/>
      <c r="V273" s="102"/>
      <c r="W273" s="103"/>
      <c r="X273" s="103"/>
      <c r="Y273" s="44" t="str">
        <f>IFERROR(IF(S273=0,"",_xlfn.PERCENTRANK.EXC(Intake[Total Score],S273)),)</f>
        <v/>
      </c>
      <c r="Z273" s="38" t="str">
        <f xml:space="preserve">
(IF(Intake[[#This Row],[Rank]]="","",
IF(Intake[[#This Row],[Rank]]&gt;($Z$6+$Z$5+$Z$4),$Y$3,
IF(Intake[[#This Row],[Rank]]&gt;($Z$6+$Z$5),$Y$4,
IF(Intake[[#This Row],[Rank]]&gt;($Z$6),$Y$5,
IF(Intake[[#This Row],[Rank]]&lt;($Z$6),$Y$6,
))))))</f>
        <v/>
      </c>
      <c r="AA273" s="20"/>
      <c r="AB273" s="20" t="s">
        <v>73</v>
      </c>
      <c r="AC273" s="20"/>
      <c r="AD273" s="106"/>
      <c r="AE273" s="106"/>
      <c r="AF273" s="106"/>
      <c r="AG273" s="106"/>
      <c r="AH273" s="106"/>
      <c r="AI273" s="106"/>
      <c r="AJ273" s="109"/>
      <c r="AK273" s="110"/>
      <c r="AL273" s="109"/>
      <c r="AM273" s="112"/>
      <c r="AN273" s="109"/>
      <c r="AO273" s="107"/>
      <c r="AP273" s="109"/>
      <c r="AQ273" s="109"/>
    </row>
    <row r="274" spans="2:43" ht="14.85" customHeight="1" x14ac:dyDescent="0.3">
      <c r="B274" s="18" t="s">
        <v>339</v>
      </c>
      <c r="C274" s="107" t="s">
        <v>81</v>
      </c>
      <c r="D274" s="97"/>
      <c r="E274" s="97"/>
      <c r="F274" s="98"/>
      <c r="G274" s="97"/>
      <c r="H274" s="98"/>
      <c r="I274" s="101" t="str">
        <f t="shared" si="4"/>
        <v/>
      </c>
      <c r="J274" s="16" t="str">
        <f>IF(G274="","",PERCENTRANK(Intake[T-12 Production],G274)*10)</f>
        <v/>
      </c>
      <c r="K274" s="16" t="str">
        <f>IF(D274="","",PERCENTRANK(Intake[Assets Under Management],D274)*10)</f>
        <v/>
      </c>
      <c r="L274" s="16">
        <f>IFERROR(SUM(Intake[[#This Row],[Revenue Score]:[AUM Score]]),"")</f>
        <v>0</v>
      </c>
      <c r="M274" s="18"/>
      <c r="N274" s="18"/>
      <c r="O274" s="18"/>
      <c r="P274" s="18"/>
      <c r="Q274" s="18"/>
      <c r="R274" s="15">
        <f>SUM(Intake[[#This Row],[Referral Potential]:[Savings Potential]])</f>
        <v>0</v>
      </c>
      <c r="S274" s="15">
        <f>+Intake[[#This Row],[Quantitative Score]]+Intake[[#This Row],[Qualitative Score]]</f>
        <v>0</v>
      </c>
      <c r="T27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4" s="102"/>
      <c r="V274" s="102"/>
      <c r="W274" s="103"/>
      <c r="X274" s="103"/>
      <c r="Y274" s="44" t="str">
        <f>IFERROR(IF(S274=0,"",_xlfn.PERCENTRANK.EXC(Intake[Total Score],S274)),)</f>
        <v/>
      </c>
      <c r="Z274" s="38" t="str">
        <f xml:space="preserve">
(IF(Intake[[#This Row],[Rank]]="","",
IF(Intake[[#This Row],[Rank]]&gt;($Z$6+$Z$5+$Z$4),$Y$3,
IF(Intake[[#This Row],[Rank]]&gt;($Z$6+$Z$5),$Y$4,
IF(Intake[[#This Row],[Rank]]&gt;($Z$6),$Y$5,
IF(Intake[[#This Row],[Rank]]&lt;($Z$6),$Y$6,
))))))</f>
        <v/>
      </c>
      <c r="AA274" s="20"/>
      <c r="AB274" s="20" t="s">
        <v>73</v>
      </c>
      <c r="AC274" s="20"/>
      <c r="AD274" s="106"/>
      <c r="AE274" s="106"/>
      <c r="AF274" s="106"/>
      <c r="AG274" s="106"/>
      <c r="AH274" s="106"/>
      <c r="AI274" s="106"/>
      <c r="AJ274" s="107"/>
      <c r="AK274" s="108"/>
      <c r="AL274" s="107"/>
      <c r="AM274" s="112"/>
      <c r="AN274" s="107"/>
      <c r="AO274" s="107"/>
      <c r="AP274" s="109"/>
      <c r="AQ274" s="107"/>
    </row>
    <row r="275" spans="2:43" ht="14.85" customHeight="1" x14ac:dyDescent="0.3">
      <c r="B275" s="18" t="s">
        <v>340</v>
      </c>
      <c r="C275" s="107" t="s">
        <v>77</v>
      </c>
      <c r="D275" s="97"/>
      <c r="E275" s="97"/>
      <c r="F275" s="98"/>
      <c r="G275" s="97"/>
      <c r="H275" s="97"/>
      <c r="I275" s="101" t="str">
        <f t="shared" si="4"/>
        <v/>
      </c>
      <c r="J275" s="16" t="str">
        <f>IF(G275="","",PERCENTRANK(Intake[T-12 Production],G275)*10)</f>
        <v/>
      </c>
      <c r="K275" s="16" t="str">
        <f>IF(D275="","",PERCENTRANK(Intake[Assets Under Management],D275)*10)</f>
        <v/>
      </c>
      <c r="L275" s="16">
        <f>IFERROR(SUM(Intake[[#This Row],[Revenue Score]:[AUM Score]]),"")</f>
        <v>0</v>
      </c>
      <c r="M275" s="18"/>
      <c r="N275" s="18"/>
      <c r="O275" s="18"/>
      <c r="P275" s="18"/>
      <c r="Q275" s="18"/>
      <c r="R275" s="15">
        <f>SUM(Intake[[#This Row],[Referral Potential]:[Savings Potential]])</f>
        <v>0</v>
      </c>
      <c r="S275" s="15">
        <f>+Intake[[#This Row],[Quantitative Score]]+Intake[[#This Row],[Qualitative Score]]</f>
        <v>0</v>
      </c>
      <c r="T27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5" s="102"/>
      <c r="V275" s="102"/>
      <c r="W275" s="103"/>
      <c r="X275" s="103"/>
      <c r="Y275" s="44" t="str">
        <f>IFERROR(IF(S275=0,"",_xlfn.PERCENTRANK.EXC(Intake[Total Score],S275)),)</f>
        <v/>
      </c>
      <c r="Z275" s="38" t="str">
        <f xml:space="preserve">
(IF(Intake[[#This Row],[Rank]]="","",
IF(Intake[[#This Row],[Rank]]&gt;($Z$6+$Z$5+$Z$4),$Y$3,
IF(Intake[[#This Row],[Rank]]&gt;($Z$6+$Z$5),$Y$4,
IF(Intake[[#This Row],[Rank]]&gt;($Z$6),$Y$5,
IF(Intake[[#This Row],[Rank]]&lt;($Z$6),$Y$6,
))))))</f>
        <v/>
      </c>
      <c r="AA275" s="20"/>
      <c r="AB275" s="20" t="s">
        <v>73</v>
      </c>
      <c r="AC275" s="20"/>
      <c r="AD275" s="106"/>
      <c r="AE275" s="106"/>
      <c r="AF275" s="106"/>
      <c r="AG275" s="106"/>
      <c r="AH275" s="106"/>
      <c r="AI275" s="106"/>
      <c r="AJ275" s="107"/>
      <c r="AK275" s="108"/>
      <c r="AL275" s="107"/>
      <c r="AM275" s="112"/>
      <c r="AN275" s="107"/>
      <c r="AO275" s="107"/>
      <c r="AP275" s="109"/>
      <c r="AQ275" s="107"/>
    </row>
    <row r="276" spans="2:43" ht="14.85" customHeight="1" x14ac:dyDescent="0.3">
      <c r="B276" s="18" t="s">
        <v>341</v>
      </c>
      <c r="C276" s="107" t="s">
        <v>81</v>
      </c>
      <c r="D276" s="97"/>
      <c r="E276" s="97"/>
      <c r="F276" s="98"/>
      <c r="G276" s="97"/>
      <c r="H276" s="98"/>
      <c r="I276" s="101" t="str">
        <f t="shared" si="4"/>
        <v/>
      </c>
      <c r="J276" s="16" t="str">
        <f>IF(G276="","",PERCENTRANK(Intake[T-12 Production],G276)*10)</f>
        <v/>
      </c>
      <c r="K276" s="16" t="str">
        <f>IF(D276="","",PERCENTRANK(Intake[Assets Under Management],D276)*10)</f>
        <v/>
      </c>
      <c r="L276" s="16">
        <f>IFERROR(SUM(Intake[[#This Row],[Revenue Score]:[AUM Score]]),"")</f>
        <v>0</v>
      </c>
      <c r="M276" s="18"/>
      <c r="N276" s="18"/>
      <c r="O276" s="18"/>
      <c r="P276" s="18"/>
      <c r="Q276" s="18"/>
      <c r="R276" s="15">
        <f>SUM(Intake[[#This Row],[Referral Potential]:[Savings Potential]])</f>
        <v>0</v>
      </c>
      <c r="S276" s="15">
        <f>+Intake[[#This Row],[Quantitative Score]]+Intake[[#This Row],[Qualitative Score]]</f>
        <v>0</v>
      </c>
      <c r="T27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6" s="102"/>
      <c r="V276" s="102"/>
      <c r="W276" s="103"/>
      <c r="X276" s="103"/>
      <c r="Y276" s="44" t="str">
        <f>IFERROR(IF(S276=0,"",_xlfn.PERCENTRANK.EXC(Intake[Total Score],S276)),)</f>
        <v/>
      </c>
      <c r="Z276" s="38" t="str">
        <f xml:space="preserve">
(IF(Intake[[#This Row],[Rank]]="","",
IF(Intake[[#This Row],[Rank]]&gt;($Z$6+$Z$5+$Z$4),$Y$3,
IF(Intake[[#This Row],[Rank]]&gt;($Z$6+$Z$5),$Y$4,
IF(Intake[[#This Row],[Rank]]&gt;($Z$6),$Y$5,
IF(Intake[[#This Row],[Rank]]&lt;($Z$6),$Y$6,
))))))</f>
        <v/>
      </c>
      <c r="AA276" s="20"/>
      <c r="AB276" s="20" t="s">
        <v>73</v>
      </c>
      <c r="AC276" s="20"/>
      <c r="AD276" s="106"/>
      <c r="AE276" s="106"/>
      <c r="AF276" s="106"/>
      <c r="AG276" s="106"/>
      <c r="AH276" s="106"/>
      <c r="AI276" s="106"/>
      <c r="AJ276" s="107"/>
      <c r="AK276" s="108"/>
      <c r="AL276" s="107"/>
      <c r="AM276" s="112"/>
      <c r="AN276" s="107"/>
      <c r="AO276" s="107"/>
      <c r="AP276" s="107"/>
      <c r="AQ276" s="107"/>
    </row>
    <row r="277" spans="2:43" ht="14.85" customHeight="1" x14ac:dyDescent="0.3">
      <c r="B277" s="18" t="s">
        <v>342</v>
      </c>
      <c r="C277" s="107" t="s">
        <v>81</v>
      </c>
      <c r="D277" s="97"/>
      <c r="E277" s="97"/>
      <c r="F277" s="98"/>
      <c r="G277" s="97"/>
      <c r="H277" s="98"/>
      <c r="I277" s="101" t="str">
        <f t="shared" si="4"/>
        <v/>
      </c>
      <c r="J277" s="16" t="str">
        <f>IF(G277="","",PERCENTRANK(Intake[T-12 Production],G277)*10)</f>
        <v/>
      </c>
      <c r="K277" s="16" t="str">
        <f>IF(D277="","",PERCENTRANK(Intake[Assets Under Management],D277)*10)</f>
        <v/>
      </c>
      <c r="L277" s="16">
        <f>IFERROR(SUM(Intake[[#This Row],[Revenue Score]:[AUM Score]]),"")</f>
        <v>0</v>
      </c>
      <c r="M277" s="18"/>
      <c r="N277" s="18"/>
      <c r="O277" s="18"/>
      <c r="P277" s="18"/>
      <c r="Q277" s="18"/>
      <c r="R277" s="15">
        <f>SUM(Intake[[#This Row],[Referral Potential]:[Savings Potential]])</f>
        <v>0</v>
      </c>
      <c r="S277" s="15">
        <f>+Intake[[#This Row],[Quantitative Score]]+Intake[[#This Row],[Qualitative Score]]</f>
        <v>0</v>
      </c>
      <c r="T27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7" s="102"/>
      <c r="V277" s="102"/>
      <c r="W277" s="103"/>
      <c r="X277" s="103"/>
      <c r="Y277" s="44" t="str">
        <f>IFERROR(IF(S277=0,"",_xlfn.PERCENTRANK.EXC(Intake[Total Score],S277)),)</f>
        <v/>
      </c>
      <c r="Z277" s="38" t="str">
        <f xml:space="preserve">
(IF(Intake[[#This Row],[Rank]]="","",
IF(Intake[[#This Row],[Rank]]&gt;($Z$6+$Z$5+$Z$4),$Y$3,
IF(Intake[[#This Row],[Rank]]&gt;($Z$6+$Z$5),$Y$4,
IF(Intake[[#This Row],[Rank]]&gt;($Z$6),$Y$5,
IF(Intake[[#This Row],[Rank]]&lt;($Z$6),$Y$6,
))))))</f>
        <v/>
      </c>
      <c r="AA277" s="20"/>
      <c r="AB277" s="20" t="s">
        <v>73</v>
      </c>
      <c r="AC277" s="20"/>
      <c r="AD277" s="106"/>
      <c r="AE277" s="106"/>
      <c r="AF277" s="106"/>
      <c r="AG277" s="106"/>
      <c r="AH277" s="106"/>
      <c r="AI277" s="106"/>
      <c r="AJ277" s="107"/>
      <c r="AK277" s="108"/>
      <c r="AL277" s="107"/>
      <c r="AM277" s="112"/>
      <c r="AN277" s="107"/>
      <c r="AO277" s="107"/>
      <c r="AP277" s="109"/>
      <c r="AQ277" s="107"/>
    </row>
    <row r="278" spans="2:43" ht="14.85" customHeight="1" x14ac:dyDescent="0.3">
      <c r="B278" s="18" t="s">
        <v>343</v>
      </c>
      <c r="C278" s="107" t="s">
        <v>81</v>
      </c>
      <c r="D278" s="97"/>
      <c r="E278" s="97"/>
      <c r="F278" s="98"/>
      <c r="G278" s="97"/>
      <c r="H278" s="98"/>
      <c r="I278" s="101" t="str">
        <f t="shared" si="4"/>
        <v/>
      </c>
      <c r="J278" s="16" t="str">
        <f>IF(G278="","",PERCENTRANK(Intake[T-12 Production],G278)*10)</f>
        <v/>
      </c>
      <c r="K278" s="16" t="str">
        <f>IF(D278="","",PERCENTRANK(Intake[Assets Under Management],D278)*10)</f>
        <v/>
      </c>
      <c r="L278" s="16">
        <f>IFERROR(SUM(Intake[[#This Row],[Revenue Score]:[AUM Score]]),"")</f>
        <v>0</v>
      </c>
      <c r="M278" s="18"/>
      <c r="N278" s="18"/>
      <c r="O278" s="18"/>
      <c r="P278" s="18"/>
      <c r="Q278" s="18"/>
      <c r="R278" s="15">
        <f>SUM(Intake[[#This Row],[Referral Potential]:[Savings Potential]])</f>
        <v>0</v>
      </c>
      <c r="S278" s="15">
        <f>+Intake[[#This Row],[Quantitative Score]]+Intake[[#This Row],[Qualitative Score]]</f>
        <v>0</v>
      </c>
      <c r="T27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8" s="102"/>
      <c r="V278" s="102"/>
      <c r="W278" s="103"/>
      <c r="X278" s="103"/>
      <c r="Y278" s="44" t="str">
        <f>IFERROR(IF(S278=0,"",_xlfn.PERCENTRANK.EXC(Intake[Total Score],S278)),)</f>
        <v/>
      </c>
      <c r="Z278" s="38" t="str">
        <f xml:space="preserve">
(IF(Intake[[#This Row],[Rank]]="","",
IF(Intake[[#This Row],[Rank]]&gt;($Z$6+$Z$5+$Z$4),$Y$3,
IF(Intake[[#This Row],[Rank]]&gt;($Z$6+$Z$5),$Y$4,
IF(Intake[[#This Row],[Rank]]&gt;($Z$6),$Y$5,
IF(Intake[[#This Row],[Rank]]&lt;($Z$6),$Y$6,
))))))</f>
        <v/>
      </c>
      <c r="AA278" s="20"/>
      <c r="AB278" s="20" t="s">
        <v>73</v>
      </c>
      <c r="AC278" s="20"/>
      <c r="AD278" s="106"/>
      <c r="AE278" s="106"/>
      <c r="AF278" s="106"/>
      <c r="AG278" s="106"/>
      <c r="AH278" s="106"/>
      <c r="AI278" s="106"/>
      <c r="AJ278" s="107"/>
      <c r="AK278" s="108"/>
      <c r="AL278" s="107"/>
      <c r="AM278" s="112"/>
      <c r="AN278" s="107"/>
      <c r="AO278" s="107"/>
      <c r="AP278" s="109"/>
      <c r="AQ278" s="107"/>
    </row>
    <row r="279" spans="2:43" ht="14.85" customHeight="1" x14ac:dyDescent="0.3">
      <c r="B279" s="18" t="s">
        <v>344</v>
      </c>
      <c r="C279" s="107" t="s">
        <v>81</v>
      </c>
      <c r="D279" s="97"/>
      <c r="E279" s="97"/>
      <c r="F279" s="98"/>
      <c r="G279" s="97"/>
      <c r="H279" s="98"/>
      <c r="I279" s="101" t="str">
        <f t="shared" si="4"/>
        <v/>
      </c>
      <c r="J279" s="16" t="str">
        <f>IF(G279="","",PERCENTRANK(Intake[T-12 Production],G279)*10)</f>
        <v/>
      </c>
      <c r="K279" s="16" t="str">
        <f>IF(D279="","",PERCENTRANK(Intake[Assets Under Management],D279)*10)</f>
        <v/>
      </c>
      <c r="L279" s="16">
        <f>IFERROR(SUM(Intake[[#This Row],[Revenue Score]:[AUM Score]]),"")</f>
        <v>0</v>
      </c>
      <c r="M279" s="18"/>
      <c r="N279" s="18"/>
      <c r="O279" s="18"/>
      <c r="P279" s="18"/>
      <c r="Q279" s="18"/>
      <c r="R279" s="15">
        <f>SUM(Intake[[#This Row],[Referral Potential]:[Savings Potential]])</f>
        <v>0</v>
      </c>
      <c r="S279" s="15">
        <f>+Intake[[#This Row],[Quantitative Score]]+Intake[[#This Row],[Qualitative Score]]</f>
        <v>0</v>
      </c>
      <c r="T27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79" s="102"/>
      <c r="V279" s="102"/>
      <c r="W279" s="103"/>
      <c r="X279" s="103"/>
      <c r="Y279" s="44" t="str">
        <f>IFERROR(IF(S279=0,"",_xlfn.PERCENTRANK.EXC(Intake[Total Score],S279)),)</f>
        <v/>
      </c>
      <c r="Z279" s="38" t="str">
        <f xml:space="preserve">
(IF(Intake[[#This Row],[Rank]]="","",
IF(Intake[[#This Row],[Rank]]&gt;($Z$6+$Z$5+$Z$4),$Y$3,
IF(Intake[[#This Row],[Rank]]&gt;($Z$6+$Z$5),$Y$4,
IF(Intake[[#This Row],[Rank]]&gt;($Z$6),$Y$5,
IF(Intake[[#This Row],[Rank]]&lt;($Z$6),$Y$6,
))))))</f>
        <v/>
      </c>
      <c r="AA279" s="20"/>
      <c r="AB279" s="20" t="s">
        <v>73</v>
      </c>
      <c r="AC279" s="20"/>
      <c r="AD279" s="106"/>
      <c r="AE279" s="106"/>
      <c r="AF279" s="106"/>
      <c r="AG279" s="106"/>
      <c r="AH279" s="106"/>
      <c r="AI279" s="106"/>
      <c r="AJ279" s="107"/>
      <c r="AK279" s="108"/>
      <c r="AL279" s="107"/>
      <c r="AM279" s="107"/>
      <c r="AN279" s="107"/>
      <c r="AO279" s="107"/>
      <c r="AP279" s="109"/>
      <c r="AQ279" s="107"/>
    </row>
    <row r="280" spans="2:43" ht="14.85" customHeight="1" x14ac:dyDescent="0.3">
      <c r="B280" s="18" t="s">
        <v>345</v>
      </c>
      <c r="C280" s="107" t="s">
        <v>81</v>
      </c>
      <c r="D280" s="97"/>
      <c r="E280" s="97"/>
      <c r="F280" s="98"/>
      <c r="G280" s="97"/>
      <c r="H280" s="98"/>
      <c r="I280" s="101" t="str">
        <f t="shared" si="4"/>
        <v/>
      </c>
      <c r="J280" s="16" t="str">
        <f>IF(G280="","",PERCENTRANK(Intake[T-12 Production],G280)*10)</f>
        <v/>
      </c>
      <c r="K280" s="16" t="str">
        <f>IF(D280="","",PERCENTRANK(Intake[Assets Under Management],D280)*10)</f>
        <v/>
      </c>
      <c r="L280" s="16">
        <f>IFERROR(SUM(Intake[[#This Row],[Revenue Score]:[AUM Score]]),"")</f>
        <v>0</v>
      </c>
      <c r="M280" s="18"/>
      <c r="N280" s="18"/>
      <c r="O280" s="18"/>
      <c r="P280" s="18"/>
      <c r="Q280" s="18"/>
      <c r="R280" s="15">
        <f>SUM(Intake[[#This Row],[Referral Potential]:[Savings Potential]])</f>
        <v>0</v>
      </c>
      <c r="S280" s="15">
        <f>+Intake[[#This Row],[Quantitative Score]]+Intake[[#This Row],[Qualitative Score]]</f>
        <v>0</v>
      </c>
      <c r="T28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0" s="102"/>
      <c r="V280" s="102"/>
      <c r="W280" s="103"/>
      <c r="X280" s="103"/>
      <c r="Y280" s="44" t="str">
        <f>IFERROR(IF(S280=0,"",_xlfn.PERCENTRANK.EXC(Intake[Total Score],S280)),)</f>
        <v/>
      </c>
      <c r="Z280" s="38" t="str">
        <f xml:space="preserve">
(IF(Intake[[#This Row],[Rank]]="","",
IF(Intake[[#This Row],[Rank]]&gt;($Z$6+$Z$5+$Z$4),$Y$3,
IF(Intake[[#This Row],[Rank]]&gt;($Z$6+$Z$5),$Y$4,
IF(Intake[[#This Row],[Rank]]&gt;($Z$6),$Y$5,
IF(Intake[[#This Row],[Rank]]&lt;($Z$6),$Y$6,
))))))</f>
        <v/>
      </c>
      <c r="AA280" s="20"/>
      <c r="AB280" s="20" t="s">
        <v>73</v>
      </c>
      <c r="AC280" s="20"/>
      <c r="AD280" s="106"/>
      <c r="AE280" s="106"/>
      <c r="AF280" s="106"/>
      <c r="AG280" s="106"/>
      <c r="AH280" s="106"/>
      <c r="AI280" s="106"/>
      <c r="AJ280" s="109"/>
      <c r="AK280" s="108"/>
      <c r="AL280" s="107"/>
      <c r="AM280" s="107"/>
      <c r="AN280" s="107"/>
      <c r="AO280" s="107"/>
      <c r="AP280" s="107"/>
      <c r="AQ280" s="107"/>
    </row>
    <row r="281" spans="2:43" ht="14.85" customHeight="1" x14ac:dyDescent="0.3">
      <c r="B281" s="18" t="s">
        <v>346</v>
      </c>
      <c r="C281" s="107" t="s">
        <v>81</v>
      </c>
      <c r="D281" s="97"/>
      <c r="E281" s="97"/>
      <c r="F281" s="98"/>
      <c r="G281" s="97"/>
      <c r="H281" s="98"/>
      <c r="I281" s="101" t="str">
        <f t="shared" si="4"/>
        <v/>
      </c>
      <c r="J281" s="16" t="str">
        <f>IF(G281="","",PERCENTRANK(Intake[T-12 Production],G281)*10)</f>
        <v/>
      </c>
      <c r="K281" s="16" t="str">
        <f>IF(D281="","",PERCENTRANK(Intake[Assets Under Management],D281)*10)</f>
        <v/>
      </c>
      <c r="L281" s="16">
        <f>IFERROR(SUM(Intake[[#This Row],[Revenue Score]:[AUM Score]]),"")</f>
        <v>0</v>
      </c>
      <c r="M281" s="18"/>
      <c r="N281" s="18"/>
      <c r="O281" s="18"/>
      <c r="P281" s="18"/>
      <c r="Q281" s="18"/>
      <c r="R281" s="15">
        <f>SUM(Intake[[#This Row],[Referral Potential]:[Savings Potential]])</f>
        <v>0</v>
      </c>
      <c r="S281" s="15">
        <f>+Intake[[#This Row],[Quantitative Score]]+Intake[[#This Row],[Qualitative Score]]</f>
        <v>0</v>
      </c>
      <c r="T28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1" s="102"/>
      <c r="V281" s="102"/>
      <c r="W281" s="103"/>
      <c r="X281" s="103"/>
      <c r="Y281" s="44" t="str">
        <f>IFERROR(IF(S281=0,"",_xlfn.PERCENTRANK.EXC(Intake[Total Score],S281)),)</f>
        <v/>
      </c>
      <c r="Z281" s="38" t="str">
        <f xml:space="preserve">
(IF(Intake[[#This Row],[Rank]]="","",
IF(Intake[[#This Row],[Rank]]&gt;($Z$6+$Z$5+$Z$4),$Y$3,
IF(Intake[[#This Row],[Rank]]&gt;($Z$6+$Z$5),$Y$4,
IF(Intake[[#This Row],[Rank]]&gt;($Z$6),$Y$5,
IF(Intake[[#This Row],[Rank]]&lt;($Z$6),$Y$6,
))))))</f>
        <v/>
      </c>
      <c r="AA281" s="20"/>
      <c r="AB281" s="20" t="s">
        <v>73</v>
      </c>
      <c r="AC281" s="20"/>
      <c r="AD281" s="106"/>
      <c r="AE281" s="106"/>
      <c r="AF281" s="106"/>
      <c r="AG281" s="106"/>
      <c r="AH281" s="106"/>
      <c r="AI281" s="106"/>
      <c r="AJ281" s="107"/>
      <c r="AK281" s="108"/>
      <c r="AL281" s="107"/>
      <c r="AM281" s="112"/>
      <c r="AN281" s="107"/>
      <c r="AO281" s="107"/>
      <c r="AP281" s="109"/>
      <c r="AQ281" s="107"/>
    </row>
    <row r="282" spans="2:43" ht="14.85" customHeight="1" x14ac:dyDescent="0.3">
      <c r="B282" s="18" t="s">
        <v>347</v>
      </c>
      <c r="C282" s="107" t="s">
        <v>81</v>
      </c>
      <c r="D282" s="97"/>
      <c r="E282" s="97"/>
      <c r="F282" s="98"/>
      <c r="G282" s="97"/>
      <c r="H282" s="98"/>
      <c r="I282" s="101" t="str">
        <f t="shared" si="4"/>
        <v/>
      </c>
      <c r="J282" s="16" t="str">
        <f>IF(G282="","",PERCENTRANK(Intake[T-12 Production],G282)*10)</f>
        <v/>
      </c>
      <c r="K282" s="16" t="str">
        <f>IF(D282="","",PERCENTRANK(Intake[Assets Under Management],D282)*10)</f>
        <v/>
      </c>
      <c r="L282" s="16">
        <f>IFERROR(SUM(Intake[[#This Row],[Revenue Score]:[AUM Score]]),"")</f>
        <v>0</v>
      </c>
      <c r="M282" s="18"/>
      <c r="N282" s="18"/>
      <c r="O282" s="18"/>
      <c r="P282" s="18"/>
      <c r="Q282" s="18"/>
      <c r="R282" s="15">
        <f>SUM(Intake[[#This Row],[Referral Potential]:[Savings Potential]])</f>
        <v>0</v>
      </c>
      <c r="S282" s="15">
        <f>+Intake[[#This Row],[Quantitative Score]]+Intake[[#This Row],[Qualitative Score]]</f>
        <v>0</v>
      </c>
      <c r="T28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2" s="102"/>
      <c r="V282" s="102"/>
      <c r="W282" s="103"/>
      <c r="X282" s="103"/>
      <c r="Y282" s="44" t="str">
        <f>IFERROR(IF(S282=0,"",_xlfn.PERCENTRANK.EXC(Intake[Total Score],S282)),)</f>
        <v/>
      </c>
      <c r="Z282" s="38" t="str">
        <f xml:space="preserve">
(IF(Intake[[#This Row],[Rank]]="","",
IF(Intake[[#This Row],[Rank]]&gt;($Z$6+$Z$5+$Z$4),$Y$3,
IF(Intake[[#This Row],[Rank]]&gt;($Z$6+$Z$5),$Y$4,
IF(Intake[[#This Row],[Rank]]&gt;($Z$6),$Y$5,
IF(Intake[[#This Row],[Rank]]&lt;($Z$6),$Y$6,
))))))</f>
        <v/>
      </c>
      <c r="AA282" s="20"/>
      <c r="AB282" s="20" t="s">
        <v>73</v>
      </c>
      <c r="AC282" s="20"/>
      <c r="AD282" s="106"/>
      <c r="AE282" s="106"/>
      <c r="AF282" s="106"/>
      <c r="AG282" s="106"/>
      <c r="AH282" s="106"/>
      <c r="AI282" s="106"/>
      <c r="AJ282" s="107"/>
      <c r="AK282" s="108"/>
      <c r="AL282" s="107"/>
      <c r="AM282" s="112"/>
      <c r="AN282" s="107"/>
      <c r="AO282" s="107"/>
      <c r="AP282" s="109"/>
      <c r="AQ282" s="107"/>
    </row>
    <row r="283" spans="2:43" ht="14.85" customHeight="1" x14ac:dyDescent="0.3">
      <c r="B283" s="18" t="s">
        <v>348</v>
      </c>
      <c r="C283" s="107" t="s">
        <v>81</v>
      </c>
      <c r="D283" s="97"/>
      <c r="E283" s="97"/>
      <c r="F283" s="98"/>
      <c r="G283" s="97"/>
      <c r="H283" s="98"/>
      <c r="I283" s="101" t="str">
        <f t="shared" si="4"/>
        <v/>
      </c>
      <c r="J283" s="16" t="str">
        <f>IF(G283="","",PERCENTRANK(Intake[T-12 Production],G283)*10)</f>
        <v/>
      </c>
      <c r="K283" s="16" t="str">
        <f>IF(D283="","",PERCENTRANK(Intake[Assets Under Management],D283)*10)</f>
        <v/>
      </c>
      <c r="L283" s="16">
        <f>IFERROR(SUM(Intake[[#This Row],[Revenue Score]:[AUM Score]]),"")</f>
        <v>0</v>
      </c>
      <c r="M283" s="18"/>
      <c r="N283" s="18"/>
      <c r="O283" s="18"/>
      <c r="P283" s="18"/>
      <c r="Q283" s="18"/>
      <c r="R283" s="15">
        <f>SUM(Intake[[#This Row],[Referral Potential]:[Savings Potential]])</f>
        <v>0</v>
      </c>
      <c r="S283" s="15">
        <f>+Intake[[#This Row],[Quantitative Score]]+Intake[[#This Row],[Qualitative Score]]</f>
        <v>0</v>
      </c>
      <c r="T28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3" s="102"/>
      <c r="V283" s="102"/>
      <c r="W283" s="103"/>
      <c r="X283" s="103"/>
      <c r="Y283" s="44" t="str">
        <f>IFERROR(IF(S283=0,"",_xlfn.PERCENTRANK.EXC(Intake[Total Score],S283)),)</f>
        <v/>
      </c>
      <c r="Z283" s="38" t="str">
        <f xml:space="preserve">
(IF(Intake[[#This Row],[Rank]]="","",
IF(Intake[[#This Row],[Rank]]&gt;($Z$6+$Z$5+$Z$4),$Y$3,
IF(Intake[[#This Row],[Rank]]&gt;($Z$6+$Z$5),$Y$4,
IF(Intake[[#This Row],[Rank]]&gt;($Z$6),$Y$5,
IF(Intake[[#This Row],[Rank]]&lt;($Z$6),$Y$6,
))))))</f>
        <v/>
      </c>
      <c r="AA283" s="20"/>
      <c r="AB283" s="20" t="s">
        <v>73</v>
      </c>
      <c r="AC283" s="20"/>
      <c r="AD283" s="106"/>
      <c r="AE283" s="106"/>
      <c r="AF283" s="106"/>
      <c r="AG283" s="106"/>
      <c r="AH283" s="106"/>
      <c r="AI283" s="106"/>
      <c r="AJ283" s="107"/>
      <c r="AK283" s="108"/>
      <c r="AL283" s="107"/>
      <c r="AM283" s="112"/>
      <c r="AN283" s="107"/>
      <c r="AO283" s="107"/>
      <c r="AP283" s="109"/>
      <c r="AQ283" s="107"/>
    </row>
    <row r="284" spans="2:43" ht="14.85" customHeight="1" x14ac:dyDescent="0.3">
      <c r="B284" s="18" t="s">
        <v>349</v>
      </c>
      <c r="C284" s="107" t="s">
        <v>81</v>
      </c>
      <c r="D284" s="97"/>
      <c r="E284" s="97"/>
      <c r="F284" s="98"/>
      <c r="G284" s="97"/>
      <c r="H284" s="98"/>
      <c r="I284" s="101" t="str">
        <f t="shared" si="4"/>
        <v/>
      </c>
      <c r="J284" s="16" t="str">
        <f>IF(G284="","",PERCENTRANK(Intake[T-12 Production],G284)*10)</f>
        <v/>
      </c>
      <c r="K284" s="16" t="str">
        <f>IF(D284="","",PERCENTRANK(Intake[Assets Under Management],D284)*10)</f>
        <v/>
      </c>
      <c r="L284" s="16">
        <f>IFERROR(SUM(Intake[[#This Row],[Revenue Score]:[AUM Score]]),"")</f>
        <v>0</v>
      </c>
      <c r="M284" s="18"/>
      <c r="N284" s="18"/>
      <c r="O284" s="18"/>
      <c r="P284" s="18"/>
      <c r="Q284" s="18"/>
      <c r="R284" s="15">
        <f>SUM(Intake[[#This Row],[Referral Potential]:[Savings Potential]])</f>
        <v>0</v>
      </c>
      <c r="S284" s="15">
        <f>+Intake[[#This Row],[Quantitative Score]]+Intake[[#This Row],[Qualitative Score]]</f>
        <v>0</v>
      </c>
      <c r="T28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4" s="102"/>
      <c r="V284" s="102"/>
      <c r="W284" s="103"/>
      <c r="X284" s="103"/>
      <c r="Y284" s="44" t="str">
        <f>IFERROR(IF(S284=0,"",_xlfn.PERCENTRANK.EXC(Intake[Total Score],S284)),)</f>
        <v/>
      </c>
      <c r="Z284" s="38" t="str">
        <f xml:space="preserve">
(IF(Intake[[#This Row],[Rank]]="","",
IF(Intake[[#This Row],[Rank]]&gt;($Z$6+$Z$5+$Z$4),$Y$3,
IF(Intake[[#This Row],[Rank]]&gt;($Z$6+$Z$5),$Y$4,
IF(Intake[[#This Row],[Rank]]&gt;($Z$6),$Y$5,
IF(Intake[[#This Row],[Rank]]&lt;($Z$6),$Y$6,
))))))</f>
        <v/>
      </c>
      <c r="AA284" s="20"/>
      <c r="AB284" s="20" t="s">
        <v>73</v>
      </c>
      <c r="AC284" s="20"/>
      <c r="AD284" s="106"/>
      <c r="AE284" s="106"/>
      <c r="AF284" s="106"/>
      <c r="AG284" s="106"/>
      <c r="AH284" s="106"/>
      <c r="AI284" s="106"/>
      <c r="AJ284" s="107"/>
      <c r="AK284" s="108"/>
      <c r="AL284" s="107"/>
      <c r="AM284" s="112"/>
      <c r="AN284" s="107"/>
      <c r="AO284" s="107"/>
      <c r="AP284" s="109"/>
      <c r="AQ284" s="107"/>
    </row>
    <row r="285" spans="2:43" ht="14.85" customHeight="1" x14ac:dyDescent="0.3">
      <c r="B285" s="18" t="s">
        <v>350</v>
      </c>
      <c r="C285" s="107" t="s">
        <v>72</v>
      </c>
      <c r="D285" s="97"/>
      <c r="E285" s="97"/>
      <c r="F285" s="98"/>
      <c r="G285" s="97"/>
      <c r="H285" s="98"/>
      <c r="I285" s="101" t="str">
        <f t="shared" si="4"/>
        <v/>
      </c>
      <c r="J285" s="16" t="str">
        <f>IF(G285="","",PERCENTRANK(Intake[T-12 Production],G285)*10)</f>
        <v/>
      </c>
      <c r="K285" s="16" t="str">
        <f>IF(D285="","",PERCENTRANK(Intake[Assets Under Management],D285)*10)</f>
        <v/>
      </c>
      <c r="L285" s="16">
        <f>IFERROR(SUM(Intake[[#This Row],[Revenue Score]:[AUM Score]]),"")</f>
        <v>0</v>
      </c>
      <c r="M285" s="18"/>
      <c r="N285" s="18"/>
      <c r="O285" s="18"/>
      <c r="P285" s="18"/>
      <c r="Q285" s="18"/>
      <c r="R285" s="15">
        <f>SUM(Intake[[#This Row],[Referral Potential]:[Savings Potential]])</f>
        <v>0</v>
      </c>
      <c r="S285" s="15">
        <f>+Intake[[#This Row],[Quantitative Score]]+Intake[[#This Row],[Qualitative Score]]</f>
        <v>0</v>
      </c>
      <c r="T28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5" s="102"/>
      <c r="V285" s="102"/>
      <c r="W285" s="103"/>
      <c r="X285" s="103"/>
      <c r="Y285" s="44" t="str">
        <f>IFERROR(IF(S285=0,"",_xlfn.PERCENTRANK.EXC(Intake[Total Score],S285)),)</f>
        <v/>
      </c>
      <c r="Z285" s="38" t="str">
        <f xml:space="preserve">
(IF(Intake[[#This Row],[Rank]]="","",
IF(Intake[[#This Row],[Rank]]&gt;($Z$6+$Z$5+$Z$4),$Y$3,
IF(Intake[[#This Row],[Rank]]&gt;($Z$6+$Z$5),$Y$4,
IF(Intake[[#This Row],[Rank]]&gt;($Z$6),$Y$5,
IF(Intake[[#This Row],[Rank]]&lt;($Z$6),$Y$6,
))))))</f>
        <v/>
      </c>
      <c r="AA285" s="20"/>
      <c r="AB285" s="20" t="s">
        <v>73</v>
      </c>
      <c r="AC285" s="20"/>
      <c r="AD285" s="106"/>
      <c r="AE285" s="106"/>
      <c r="AF285" s="106"/>
      <c r="AG285" s="106"/>
      <c r="AH285" s="106"/>
      <c r="AI285" s="106"/>
      <c r="AJ285" s="107"/>
      <c r="AK285" s="108"/>
      <c r="AL285" s="107"/>
      <c r="AM285" s="111"/>
      <c r="AN285" s="107"/>
      <c r="AO285" s="107"/>
      <c r="AP285" s="109"/>
      <c r="AQ285" s="107"/>
    </row>
    <row r="286" spans="2:43" ht="14.85" customHeight="1" x14ac:dyDescent="0.3">
      <c r="B286" s="18" t="s">
        <v>351</v>
      </c>
      <c r="C286" s="107" t="s">
        <v>81</v>
      </c>
      <c r="D286" s="97"/>
      <c r="E286" s="97"/>
      <c r="F286" s="98"/>
      <c r="G286" s="97"/>
      <c r="H286" s="98"/>
      <c r="I286" s="101" t="str">
        <f t="shared" si="4"/>
        <v/>
      </c>
      <c r="J286" s="16" t="str">
        <f>IF(G286="","",PERCENTRANK(Intake[T-12 Production],G286)*10)</f>
        <v/>
      </c>
      <c r="K286" s="16" t="str">
        <f>IF(D286="","",PERCENTRANK(Intake[Assets Under Management],D286)*10)</f>
        <v/>
      </c>
      <c r="L286" s="16">
        <f>IFERROR(SUM(Intake[[#This Row],[Revenue Score]:[AUM Score]]),"")</f>
        <v>0</v>
      </c>
      <c r="M286" s="18"/>
      <c r="N286" s="18"/>
      <c r="O286" s="18"/>
      <c r="P286" s="18"/>
      <c r="Q286" s="18"/>
      <c r="R286" s="15">
        <f>SUM(Intake[[#This Row],[Referral Potential]:[Savings Potential]])</f>
        <v>0</v>
      </c>
      <c r="S286" s="15">
        <f>+Intake[[#This Row],[Quantitative Score]]+Intake[[#This Row],[Qualitative Score]]</f>
        <v>0</v>
      </c>
      <c r="T28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6" s="102"/>
      <c r="V286" s="102"/>
      <c r="W286" s="103"/>
      <c r="X286" s="103"/>
      <c r="Y286" s="44" t="str">
        <f>IFERROR(IF(S286=0,"",_xlfn.PERCENTRANK.EXC(Intake[Total Score],S286)),)</f>
        <v/>
      </c>
      <c r="Z286" s="38" t="str">
        <f xml:space="preserve">
(IF(Intake[[#This Row],[Rank]]="","",
IF(Intake[[#This Row],[Rank]]&gt;($Z$6+$Z$5+$Z$4),$Y$3,
IF(Intake[[#This Row],[Rank]]&gt;($Z$6+$Z$5),$Y$4,
IF(Intake[[#This Row],[Rank]]&gt;($Z$6),$Y$5,
IF(Intake[[#This Row],[Rank]]&lt;($Z$6),$Y$6,
))))))</f>
        <v/>
      </c>
      <c r="AA286" s="20"/>
      <c r="AB286" s="20" t="s">
        <v>73</v>
      </c>
      <c r="AC286" s="20"/>
      <c r="AD286" s="106"/>
      <c r="AE286" s="106"/>
      <c r="AF286" s="106"/>
      <c r="AG286" s="106"/>
      <c r="AH286" s="106"/>
      <c r="AI286" s="106"/>
      <c r="AJ286" s="107"/>
      <c r="AK286" s="108"/>
      <c r="AL286" s="107"/>
      <c r="AM286" s="107"/>
      <c r="AN286" s="107"/>
      <c r="AO286" s="107"/>
      <c r="AP286" s="109"/>
      <c r="AQ286" s="107"/>
    </row>
    <row r="287" spans="2:43" ht="14.85" customHeight="1" x14ac:dyDescent="0.3">
      <c r="B287" s="18" t="s">
        <v>352</v>
      </c>
      <c r="C287" s="107" t="s">
        <v>72</v>
      </c>
      <c r="D287" s="97"/>
      <c r="E287" s="97"/>
      <c r="F287" s="98"/>
      <c r="G287" s="97"/>
      <c r="H287" s="98"/>
      <c r="I287" s="101" t="str">
        <f t="shared" si="4"/>
        <v/>
      </c>
      <c r="J287" s="16" t="str">
        <f>IF(G287="","",PERCENTRANK(Intake[T-12 Production],G287)*10)</f>
        <v/>
      </c>
      <c r="K287" s="16" t="str">
        <f>IF(D287="","",PERCENTRANK(Intake[Assets Under Management],D287)*10)</f>
        <v/>
      </c>
      <c r="L287" s="16">
        <f>IFERROR(SUM(Intake[[#This Row],[Revenue Score]:[AUM Score]]),"")</f>
        <v>0</v>
      </c>
      <c r="M287" s="18"/>
      <c r="N287" s="18"/>
      <c r="O287" s="18"/>
      <c r="P287" s="18"/>
      <c r="Q287" s="18"/>
      <c r="R287" s="15">
        <f>SUM(Intake[[#This Row],[Referral Potential]:[Savings Potential]])</f>
        <v>0</v>
      </c>
      <c r="S287" s="15">
        <f>+Intake[[#This Row],[Quantitative Score]]+Intake[[#This Row],[Qualitative Score]]</f>
        <v>0</v>
      </c>
      <c r="T28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7" s="102"/>
      <c r="V287" s="102"/>
      <c r="W287" s="103"/>
      <c r="X287" s="103"/>
      <c r="Y287" s="44" t="str">
        <f>IFERROR(IF(S287=0,"",_xlfn.PERCENTRANK.EXC(Intake[Total Score],S287)),)</f>
        <v/>
      </c>
      <c r="Z287" s="38" t="str">
        <f xml:space="preserve">
(IF(Intake[[#This Row],[Rank]]="","",
IF(Intake[[#This Row],[Rank]]&gt;($Z$6+$Z$5+$Z$4),$Y$3,
IF(Intake[[#This Row],[Rank]]&gt;($Z$6+$Z$5),$Y$4,
IF(Intake[[#This Row],[Rank]]&gt;($Z$6),$Y$5,
IF(Intake[[#This Row],[Rank]]&lt;($Z$6),$Y$6,
))))))</f>
        <v/>
      </c>
      <c r="AA287" s="20"/>
      <c r="AB287" s="20" t="s">
        <v>73</v>
      </c>
      <c r="AC287" s="20"/>
      <c r="AD287" s="106"/>
      <c r="AE287" s="106"/>
      <c r="AF287" s="106"/>
      <c r="AG287" s="106"/>
      <c r="AH287" s="106"/>
      <c r="AI287" s="106"/>
      <c r="AJ287" s="109"/>
      <c r="AK287" s="110"/>
      <c r="AL287" s="109"/>
      <c r="AM287" s="113"/>
      <c r="AN287" s="109"/>
      <c r="AO287" s="107"/>
      <c r="AP287" s="109"/>
      <c r="AQ287" s="109"/>
    </row>
    <row r="288" spans="2:43" ht="14.85" customHeight="1" x14ac:dyDescent="0.3">
      <c r="B288" s="18" t="s">
        <v>353</v>
      </c>
      <c r="C288" s="107" t="s">
        <v>72</v>
      </c>
      <c r="D288" s="97"/>
      <c r="E288" s="97"/>
      <c r="F288" s="98"/>
      <c r="G288" s="97"/>
      <c r="H288" s="98"/>
      <c r="I288" s="101" t="str">
        <f t="shared" si="4"/>
        <v/>
      </c>
      <c r="J288" s="16" t="str">
        <f>IF(G288="","",PERCENTRANK(Intake[T-12 Production],G288)*10)</f>
        <v/>
      </c>
      <c r="K288" s="16" t="str">
        <f>IF(D288="","",PERCENTRANK(Intake[Assets Under Management],D288)*10)</f>
        <v/>
      </c>
      <c r="L288" s="16">
        <f>IFERROR(SUM(Intake[[#This Row],[Revenue Score]:[AUM Score]]),"")</f>
        <v>0</v>
      </c>
      <c r="M288" s="18"/>
      <c r="N288" s="18"/>
      <c r="O288" s="18"/>
      <c r="P288" s="18"/>
      <c r="Q288" s="18"/>
      <c r="R288" s="15">
        <f>SUM(Intake[[#This Row],[Referral Potential]:[Savings Potential]])</f>
        <v>0</v>
      </c>
      <c r="S288" s="15">
        <f>+Intake[[#This Row],[Quantitative Score]]+Intake[[#This Row],[Qualitative Score]]</f>
        <v>0</v>
      </c>
      <c r="T28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8" s="102"/>
      <c r="V288" s="102"/>
      <c r="W288" s="103"/>
      <c r="X288" s="103"/>
      <c r="Y288" s="44" t="str">
        <f>IFERROR(IF(S288=0,"",_xlfn.PERCENTRANK.EXC(Intake[Total Score],S288)),)</f>
        <v/>
      </c>
      <c r="Z288" s="38" t="str">
        <f xml:space="preserve">
(IF(Intake[[#This Row],[Rank]]="","",
IF(Intake[[#This Row],[Rank]]&gt;($Z$6+$Z$5+$Z$4),$Y$3,
IF(Intake[[#This Row],[Rank]]&gt;($Z$6+$Z$5),$Y$4,
IF(Intake[[#This Row],[Rank]]&gt;($Z$6),$Y$5,
IF(Intake[[#This Row],[Rank]]&lt;($Z$6),$Y$6,
))))))</f>
        <v/>
      </c>
      <c r="AA288" s="20"/>
      <c r="AB288" s="20" t="s">
        <v>73</v>
      </c>
      <c r="AC288" s="20"/>
      <c r="AD288" s="106"/>
      <c r="AE288" s="106"/>
      <c r="AF288" s="106"/>
      <c r="AG288" s="106"/>
      <c r="AH288" s="106"/>
      <c r="AI288" s="106"/>
      <c r="AJ288" s="107"/>
      <c r="AK288" s="108"/>
      <c r="AL288" s="107"/>
      <c r="AM288" s="112"/>
      <c r="AN288" s="107"/>
      <c r="AO288" s="107"/>
      <c r="AP288" s="107"/>
      <c r="AQ288" s="107"/>
    </row>
    <row r="289" spans="2:43" ht="14.85" customHeight="1" x14ac:dyDescent="0.3">
      <c r="B289" s="18" t="s">
        <v>354</v>
      </c>
      <c r="C289" s="107" t="s">
        <v>77</v>
      </c>
      <c r="D289" s="97"/>
      <c r="E289" s="97"/>
      <c r="F289" s="98"/>
      <c r="G289" s="97"/>
      <c r="H289" s="97"/>
      <c r="I289" s="101" t="str">
        <f t="shared" si="4"/>
        <v/>
      </c>
      <c r="J289" s="16" t="str">
        <f>IF(G289="","",PERCENTRANK(Intake[T-12 Production],G289)*10)</f>
        <v/>
      </c>
      <c r="K289" s="16" t="str">
        <f>IF(D289="","",PERCENTRANK(Intake[Assets Under Management],D289)*10)</f>
        <v/>
      </c>
      <c r="L289" s="16">
        <f>IFERROR(SUM(Intake[[#This Row],[Revenue Score]:[AUM Score]]),"")</f>
        <v>0</v>
      </c>
      <c r="M289" s="18"/>
      <c r="N289" s="18"/>
      <c r="O289" s="18"/>
      <c r="P289" s="18"/>
      <c r="Q289" s="18"/>
      <c r="R289" s="15">
        <f>SUM(Intake[[#This Row],[Referral Potential]:[Savings Potential]])</f>
        <v>0</v>
      </c>
      <c r="S289" s="15">
        <f>+Intake[[#This Row],[Quantitative Score]]+Intake[[#This Row],[Qualitative Score]]</f>
        <v>0</v>
      </c>
      <c r="T28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89" s="102"/>
      <c r="V289" s="102"/>
      <c r="W289" s="103"/>
      <c r="X289" s="103"/>
      <c r="Y289" s="44" t="str">
        <f>IFERROR(IF(S289=0,"",_xlfn.PERCENTRANK.EXC(Intake[Total Score],S289)),)</f>
        <v/>
      </c>
      <c r="Z289" s="38" t="str">
        <f xml:space="preserve">
(IF(Intake[[#This Row],[Rank]]="","",
IF(Intake[[#This Row],[Rank]]&gt;($Z$6+$Z$5+$Z$4),$Y$3,
IF(Intake[[#This Row],[Rank]]&gt;($Z$6+$Z$5),$Y$4,
IF(Intake[[#This Row],[Rank]]&gt;($Z$6),$Y$5,
IF(Intake[[#This Row],[Rank]]&lt;($Z$6),$Y$6,
))))))</f>
        <v/>
      </c>
      <c r="AA289" s="20"/>
      <c r="AB289" s="20" t="s">
        <v>73</v>
      </c>
      <c r="AC289" s="20"/>
      <c r="AD289" s="106"/>
      <c r="AE289" s="106"/>
      <c r="AF289" s="106"/>
      <c r="AG289" s="106"/>
      <c r="AH289" s="106"/>
      <c r="AI289" s="106"/>
      <c r="AJ289" s="109"/>
      <c r="AK289" s="110"/>
      <c r="AL289" s="109"/>
      <c r="AM289" s="117"/>
      <c r="AN289" s="109"/>
      <c r="AO289" s="107"/>
      <c r="AP289" s="109"/>
      <c r="AQ289" s="109"/>
    </row>
    <row r="290" spans="2:43" ht="14.85" customHeight="1" x14ac:dyDescent="0.3">
      <c r="B290" s="18" t="s">
        <v>355</v>
      </c>
      <c r="C290" s="107" t="s">
        <v>81</v>
      </c>
      <c r="D290" s="97"/>
      <c r="E290" s="97"/>
      <c r="F290" s="98"/>
      <c r="G290" s="97"/>
      <c r="H290" s="98"/>
      <c r="I290" s="101" t="str">
        <f t="shared" si="4"/>
        <v/>
      </c>
      <c r="J290" s="16" t="str">
        <f>IF(G290="","",PERCENTRANK(Intake[T-12 Production],G290)*10)</f>
        <v/>
      </c>
      <c r="K290" s="16" t="str">
        <f>IF(D290="","",PERCENTRANK(Intake[Assets Under Management],D290)*10)</f>
        <v/>
      </c>
      <c r="L290" s="16">
        <f>IFERROR(SUM(Intake[[#This Row],[Revenue Score]:[AUM Score]]),"")</f>
        <v>0</v>
      </c>
      <c r="M290" s="18"/>
      <c r="N290" s="18"/>
      <c r="O290" s="18"/>
      <c r="P290" s="18"/>
      <c r="Q290" s="18"/>
      <c r="R290" s="15">
        <f>SUM(Intake[[#This Row],[Referral Potential]:[Savings Potential]])</f>
        <v>0</v>
      </c>
      <c r="S290" s="15">
        <f>+Intake[[#This Row],[Quantitative Score]]+Intake[[#This Row],[Qualitative Score]]</f>
        <v>0</v>
      </c>
      <c r="T29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0" s="102"/>
      <c r="V290" s="102"/>
      <c r="W290" s="103"/>
      <c r="X290" s="103"/>
      <c r="Y290" s="44" t="str">
        <f>IFERROR(IF(S290=0,"",_xlfn.PERCENTRANK.EXC(Intake[Total Score],S290)),)</f>
        <v/>
      </c>
      <c r="Z290" s="38" t="str">
        <f xml:space="preserve">
(IF(Intake[[#This Row],[Rank]]="","",
IF(Intake[[#This Row],[Rank]]&gt;($Z$6+$Z$5+$Z$4),$Y$3,
IF(Intake[[#This Row],[Rank]]&gt;($Z$6+$Z$5),$Y$4,
IF(Intake[[#This Row],[Rank]]&gt;($Z$6),$Y$5,
IF(Intake[[#This Row],[Rank]]&lt;($Z$6),$Y$6,
))))))</f>
        <v/>
      </c>
      <c r="AA290" s="20"/>
      <c r="AB290" s="20" t="s">
        <v>73</v>
      </c>
      <c r="AC290" s="20"/>
      <c r="AD290" s="106"/>
      <c r="AE290" s="106"/>
      <c r="AF290" s="106"/>
      <c r="AG290" s="106"/>
      <c r="AH290" s="106"/>
      <c r="AI290" s="106"/>
      <c r="AJ290" s="107"/>
      <c r="AK290" s="108"/>
      <c r="AL290" s="107"/>
      <c r="AM290" s="112"/>
      <c r="AN290" s="107"/>
      <c r="AO290" s="107"/>
      <c r="AP290" s="109"/>
      <c r="AQ290" s="107"/>
    </row>
    <row r="291" spans="2:43" ht="14.85" customHeight="1" x14ac:dyDescent="0.3">
      <c r="B291" s="18" t="s">
        <v>356</v>
      </c>
      <c r="C291" s="107" t="s">
        <v>77</v>
      </c>
      <c r="D291" s="97"/>
      <c r="E291" s="97"/>
      <c r="F291" s="98"/>
      <c r="G291" s="97"/>
      <c r="H291" s="97"/>
      <c r="I291" s="101" t="str">
        <f t="shared" si="4"/>
        <v/>
      </c>
      <c r="J291" s="16" t="str">
        <f>IF(G291="","",PERCENTRANK(Intake[T-12 Production],G291)*10)</f>
        <v/>
      </c>
      <c r="K291" s="16" t="str">
        <f>IF(D291="","",PERCENTRANK(Intake[Assets Under Management],D291)*10)</f>
        <v/>
      </c>
      <c r="L291" s="16">
        <f>IFERROR(SUM(Intake[[#This Row],[Revenue Score]:[AUM Score]]),"")</f>
        <v>0</v>
      </c>
      <c r="M291" s="18"/>
      <c r="N291" s="18"/>
      <c r="O291" s="18"/>
      <c r="P291" s="18"/>
      <c r="Q291" s="18"/>
      <c r="R291" s="15">
        <f>SUM(Intake[[#This Row],[Referral Potential]:[Savings Potential]])</f>
        <v>0</v>
      </c>
      <c r="S291" s="15">
        <f>+Intake[[#This Row],[Quantitative Score]]+Intake[[#This Row],[Qualitative Score]]</f>
        <v>0</v>
      </c>
      <c r="T29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1" s="102"/>
      <c r="V291" s="102"/>
      <c r="W291" s="103"/>
      <c r="X291" s="103"/>
      <c r="Y291" s="44" t="str">
        <f>IFERROR(IF(S291=0,"",_xlfn.PERCENTRANK.EXC(Intake[Total Score],S291)),)</f>
        <v/>
      </c>
      <c r="Z291" s="38" t="str">
        <f xml:space="preserve">
(IF(Intake[[#This Row],[Rank]]="","",
IF(Intake[[#This Row],[Rank]]&gt;($Z$6+$Z$5+$Z$4),$Y$3,
IF(Intake[[#This Row],[Rank]]&gt;($Z$6+$Z$5),$Y$4,
IF(Intake[[#This Row],[Rank]]&gt;($Z$6),$Y$5,
IF(Intake[[#This Row],[Rank]]&lt;($Z$6),$Y$6,
))))))</f>
        <v/>
      </c>
      <c r="AA291" s="20"/>
      <c r="AB291" s="20" t="s">
        <v>73</v>
      </c>
      <c r="AC291" s="20"/>
      <c r="AD291" s="106"/>
      <c r="AE291" s="106"/>
      <c r="AF291" s="106"/>
      <c r="AG291" s="106"/>
      <c r="AH291" s="106"/>
      <c r="AI291" s="106"/>
      <c r="AJ291" s="109"/>
      <c r="AK291" s="110"/>
      <c r="AL291" s="107"/>
      <c r="AM291" s="107"/>
      <c r="AN291" s="107"/>
      <c r="AO291" s="107"/>
      <c r="AP291" s="107"/>
      <c r="AQ291" s="107"/>
    </row>
    <row r="292" spans="2:43" ht="14.85" customHeight="1" x14ac:dyDescent="0.3">
      <c r="B292" s="18" t="s">
        <v>357</v>
      </c>
      <c r="C292" s="107" t="s">
        <v>81</v>
      </c>
      <c r="D292" s="97"/>
      <c r="E292" s="97"/>
      <c r="F292" s="98"/>
      <c r="G292" s="97"/>
      <c r="H292" s="98"/>
      <c r="I292" s="101" t="str">
        <f t="shared" si="4"/>
        <v/>
      </c>
      <c r="J292" s="16" t="str">
        <f>IF(G292="","",PERCENTRANK(Intake[T-12 Production],G292)*10)</f>
        <v/>
      </c>
      <c r="K292" s="16" t="str">
        <f>IF(D292="","",PERCENTRANK(Intake[Assets Under Management],D292)*10)</f>
        <v/>
      </c>
      <c r="L292" s="16">
        <f>IFERROR(SUM(Intake[[#This Row],[Revenue Score]:[AUM Score]]),"")</f>
        <v>0</v>
      </c>
      <c r="M292" s="18"/>
      <c r="N292" s="18"/>
      <c r="O292" s="18"/>
      <c r="P292" s="18"/>
      <c r="Q292" s="18"/>
      <c r="R292" s="15">
        <f>SUM(Intake[[#This Row],[Referral Potential]:[Savings Potential]])</f>
        <v>0</v>
      </c>
      <c r="S292" s="15">
        <f>+Intake[[#This Row],[Quantitative Score]]+Intake[[#This Row],[Qualitative Score]]</f>
        <v>0</v>
      </c>
      <c r="T29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2" s="102"/>
      <c r="V292" s="102"/>
      <c r="W292" s="103"/>
      <c r="X292" s="103"/>
      <c r="Y292" s="44" t="str">
        <f>IFERROR(IF(S292=0,"",_xlfn.PERCENTRANK.EXC(Intake[Total Score],S292)),)</f>
        <v/>
      </c>
      <c r="Z292" s="38" t="str">
        <f xml:space="preserve">
(IF(Intake[[#This Row],[Rank]]="","",
IF(Intake[[#This Row],[Rank]]&gt;($Z$6+$Z$5+$Z$4),$Y$3,
IF(Intake[[#This Row],[Rank]]&gt;($Z$6+$Z$5),$Y$4,
IF(Intake[[#This Row],[Rank]]&gt;($Z$6),$Y$5,
IF(Intake[[#This Row],[Rank]]&lt;($Z$6),$Y$6,
))))))</f>
        <v/>
      </c>
      <c r="AA292" s="20"/>
      <c r="AB292" s="20" t="s">
        <v>73</v>
      </c>
      <c r="AC292" s="20"/>
      <c r="AD292" s="106"/>
      <c r="AE292" s="106"/>
      <c r="AF292" s="106"/>
      <c r="AG292" s="106"/>
      <c r="AH292" s="106"/>
      <c r="AI292" s="106"/>
      <c r="AJ292" s="109"/>
      <c r="AK292" s="110"/>
      <c r="AL292" s="107"/>
      <c r="AM292" s="107"/>
      <c r="AN292" s="112"/>
      <c r="AO292" s="107"/>
      <c r="AP292" s="107"/>
      <c r="AQ292" s="107"/>
    </row>
    <row r="293" spans="2:43" ht="14.85" customHeight="1" x14ac:dyDescent="0.3">
      <c r="B293" s="18" t="s">
        <v>358</v>
      </c>
      <c r="C293" s="107" t="s">
        <v>72</v>
      </c>
      <c r="D293" s="97"/>
      <c r="E293" s="97"/>
      <c r="F293" s="98"/>
      <c r="G293" s="97"/>
      <c r="H293" s="98"/>
      <c r="I293" s="101" t="str">
        <f t="shared" si="4"/>
        <v/>
      </c>
      <c r="J293" s="16" t="str">
        <f>IF(G293="","",PERCENTRANK(Intake[T-12 Production],G293)*10)</f>
        <v/>
      </c>
      <c r="K293" s="16" t="str">
        <f>IF(D293="","",PERCENTRANK(Intake[Assets Under Management],D293)*10)</f>
        <v/>
      </c>
      <c r="L293" s="16">
        <f>IFERROR(SUM(Intake[[#This Row],[Revenue Score]:[AUM Score]]),"")</f>
        <v>0</v>
      </c>
      <c r="M293" s="18"/>
      <c r="N293" s="18"/>
      <c r="O293" s="18"/>
      <c r="P293" s="18"/>
      <c r="Q293" s="18"/>
      <c r="R293" s="15">
        <f>SUM(Intake[[#This Row],[Referral Potential]:[Savings Potential]])</f>
        <v>0</v>
      </c>
      <c r="S293" s="15">
        <f>+Intake[[#This Row],[Quantitative Score]]+Intake[[#This Row],[Qualitative Score]]</f>
        <v>0</v>
      </c>
      <c r="T29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3" s="102"/>
      <c r="V293" s="102"/>
      <c r="W293" s="103"/>
      <c r="X293" s="103"/>
      <c r="Y293" s="44" t="str">
        <f>IFERROR(IF(S293=0,"",_xlfn.PERCENTRANK.EXC(Intake[Total Score],S293)),)</f>
        <v/>
      </c>
      <c r="Z293" s="38" t="str">
        <f xml:space="preserve">
(IF(Intake[[#This Row],[Rank]]="","",
IF(Intake[[#This Row],[Rank]]&gt;($Z$6+$Z$5+$Z$4),$Y$3,
IF(Intake[[#This Row],[Rank]]&gt;($Z$6+$Z$5),$Y$4,
IF(Intake[[#This Row],[Rank]]&gt;($Z$6),$Y$5,
IF(Intake[[#This Row],[Rank]]&lt;($Z$6),$Y$6,
))))))</f>
        <v/>
      </c>
      <c r="AA293" s="20"/>
      <c r="AB293" s="20" t="s">
        <v>73</v>
      </c>
      <c r="AC293" s="20"/>
      <c r="AD293" s="106"/>
      <c r="AE293" s="106"/>
      <c r="AF293" s="106"/>
      <c r="AG293" s="106"/>
      <c r="AH293" s="106"/>
      <c r="AI293" s="106"/>
      <c r="AJ293" s="109"/>
      <c r="AK293" s="110"/>
      <c r="AL293" s="107"/>
      <c r="AM293" s="111"/>
      <c r="AN293" s="107"/>
      <c r="AO293" s="107"/>
      <c r="AP293" s="109"/>
      <c r="AQ293" s="107"/>
    </row>
    <row r="294" spans="2:43" ht="14.85" customHeight="1" x14ac:dyDescent="0.3">
      <c r="B294" s="18" t="s">
        <v>359</v>
      </c>
      <c r="C294" s="107" t="s">
        <v>77</v>
      </c>
      <c r="D294" s="97"/>
      <c r="E294" s="97"/>
      <c r="F294" s="98"/>
      <c r="G294" s="97"/>
      <c r="H294" s="97"/>
      <c r="I294" s="101" t="str">
        <f t="shared" si="4"/>
        <v/>
      </c>
      <c r="J294" s="16" t="str">
        <f>IF(G294="","",PERCENTRANK(Intake[T-12 Production],G294)*10)</f>
        <v/>
      </c>
      <c r="K294" s="16" t="str">
        <f>IF(D294="","",PERCENTRANK(Intake[Assets Under Management],D294)*10)</f>
        <v/>
      </c>
      <c r="L294" s="16">
        <f>IFERROR(SUM(Intake[[#This Row],[Revenue Score]:[AUM Score]]),"")</f>
        <v>0</v>
      </c>
      <c r="M294" s="18"/>
      <c r="N294" s="18"/>
      <c r="O294" s="18"/>
      <c r="P294" s="18"/>
      <c r="Q294" s="18"/>
      <c r="R294" s="15">
        <f>SUM(Intake[[#This Row],[Referral Potential]:[Savings Potential]])</f>
        <v>0</v>
      </c>
      <c r="S294" s="15">
        <f>+Intake[[#This Row],[Quantitative Score]]+Intake[[#This Row],[Qualitative Score]]</f>
        <v>0</v>
      </c>
      <c r="T29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4" s="102"/>
      <c r="V294" s="102"/>
      <c r="W294" s="103"/>
      <c r="X294" s="103"/>
      <c r="Y294" s="44" t="str">
        <f>IFERROR(IF(S294=0,"",_xlfn.PERCENTRANK.EXC(Intake[Total Score],S294)),)</f>
        <v/>
      </c>
      <c r="Z294" s="38" t="str">
        <f xml:space="preserve">
(IF(Intake[[#This Row],[Rank]]="","",
IF(Intake[[#This Row],[Rank]]&gt;($Z$6+$Z$5+$Z$4),$Y$3,
IF(Intake[[#This Row],[Rank]]&gt;($Z$6+$Z$5),$Y$4,
IF(Intake[[#This Row],[Rank]]&gt;($Z$6),$Y$5,
IF(Intake[[#This Row],[Rank]]&lt;($Z$6),$Y$6,
))))))</f>
        <v/>
      </c>
      <c r="AA294" s="20"/>
      <c r="AB294" s="20" t="s">
        <v>73</v>
      </c>
      <c r="AC294" s="20"/>
      <c r="AD294" s="106"/>
      <c r="AE294" s="106"/>
      <c r="AF294" s="106"/>
      <c r="AG294" s="106"/>
      <c r="AH294" s="106"/>
      <c r="AI294" s="106"/>
      <c r="AJ294" s="107"/>
      <c r="AK294" s="108"/>
      <c r="AL294" s="107"/>
      <c r="AM294" s="107"/>
      <c r="AN294" s="107"/>
      <c r="AO294" s="107"/>
      <c r="AP294" s="109"/>
      <c r="AQ294" s="107"/>
    </row>
    <row r="295" spans="2:43" ht="14.85" customHeight="1" x14ac:dyDescent="0.3">
      <c r="B295" s="18" t="s">
        <v>360</v>
      </c>
      <c r="C295" s="107" t="s">
        <v>77</v>
      </c>
      <c r="D295" s="97"/>
      <c r="E295" s="97"/>
      <c r="F295" s="98"/>
      <c r="G295" s="97"/>
      <c r="H295" s="97"/>
      <c r="I295" s="101" t="str">
        <f t="shared" si="4"/>
        <v/>
      </c>
      <c r="J295" s="16" t="str">
        <f>IF(G295="","",PERCENTRANK(Intake[T-12 Production],G295)*10)</f>
        <v/>
      </c>
      <c r="K295" s="16" t="str">
        <f>IF(D295="","",PERCENTRANK(Intake[Assets Under Management],D295)*10)</f>
        <v/>
      </c>
      <c r="L295" s="16">
        <f>IFERROR(SUM(Intake[[#This Row],[Revenue Score]:[AUM Score]]),"")</f>
        <v>0</v>
      </c>
      <c r="M295" s="18"/>
      <c r="N295" s="18"/>
      <c r="O295" s="18"/>
      <c r="P295" s="18"/>
      <c r="Q295" s="18"/>
      <c r="R295" s="15">
        <f>SUM(Intake[[#This Row],[Referral Potential]:[Savings Potential]])</f>
        <v>0</v>
      </c>
      <c r="S295" s="15">
        <f>+Intake[[#This Row],[Quantitative Score]]+Intake[[#This Row],[Qualitative Score]]</f>
        <v>0</v>
      </c>
      <c r="T29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5" s="102"/>
      <c r="V295" s="102"/>
      <c r="W295" s="103"/>
      <c r="X295" s="103"/>
      <c r="Y295" s="44" t="str">
        <f>IFERROR(IF(S295=0,"",_xlfn.PERCENTRANK.EXC(Intake[Total Score],S295)),)</f>
        <v/>
      </c>
      <c r="Z295" s="38" t="str">
        <f xml:space="preserve">
(IF(Intake[[#This Row],[Rank]]="","",
IF(Intake[[#This Row],[Rank]]&gt;($Z$6+$Z$5+$Z$4),$Y$3,
IF(Intake[[#This Row],[Rank]]&gt;($Z$6+$Z$5),$Y$4,
IF(Intake[[#This Row],[Rank]]&gt;($Z$6),$Y$5,
IF(Intake[[#This Row],[Rank]]&lt;($Z$6),$Y$6,
))))))</f>
        <v/>
      </c>
      <c r="AA295" s="20"/>
      <c r="AB295" s="20" t="s">
        <v>73</v>
      </c>
      <c r="AC295" s="20"/>
      <c r="AD295" s="106"/>
      <c r="AE295" s="106"/>
      <c r="AF295" s="106"/>
      <c r="AG295" s="106"/>
      <c r="AH295" s="108"/>
      <c r="AI295" s="108"/>
      <c r="AJ295" s="107"/>
      <c r="AK295" s="108"/>
      <c r="AL295" s="107"/>
      <c r="AM295" s="107"/>
      <c r="AN295" s="107"/>
      <c r="AO295" s="107"/>
      <c r="AP295" s="109"/>
      <c r="AQ295" s="107"/>
    </row>
    <row r="296" spans="2:43" ht="14.85" customHeight="1" x14ac:dyDescent="0.3">
      <c r="B296" s="18" t="s">
        <v>361</v>
      </c>
      <c r="C296" s="107" t="s">
        <v>81</v>
      </c>
      <c r="D296" s="97"/>
      <c r="E296" s="97"/>
      <c r="F296" s="98"/>
      <c r="G296" s="97"/>
      <c r="H296" s="98"/>
      <c r="I296" s="101" t="str">
        <f t="shared" si="4"/>
        <v/>
      </c>
      <c r="J296" s="16" t="str">
        <f>IF(G296="","",PERCENTRANK(Intake[T-12 Production],G296)*10)</f>
        <v/>
      </c>
      <c r="K296" s="16" t="str">
        <f>IF(D296="","",PERCENTRANK(Intake[Assets Under Management],D296)*10)</f>
        <v/>
      </c>
      <c r="L296" s="16">
        <f>IFERROR(SUM(Intake[[#This Row],[Revenue Score]:[AUM Score]]),"")</f>
        <v>0</v>
      </c>
      <c r="M296" s="18"/>
      <c r="N296" s="18"/>
      <c r="O296" s="18"/>
      <c r="P296" s="18"/>
      <c r="Q296" s="18"/>
      <c r="R296" s="15">
        <f>SUM(Intake[[#This Row],[Referral Potential]:[Savings Potential]])</f>
        <v>0</v>
      </c>
      <c r="S296" s="15">
        <f>+Intake[[#This Row],[Quantitative Score]]+Intake[[#This Row],[Qualitative Score]]</f>
        <v>0</v>
      </c>
      <c r="T29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6" s="102"/>
      <c r="V296" s="102"/>
      <c r="W296" s="103"/>
      <c r="X296" s="103"/>
      <c r="Y296" s="44" t="str">
        <f>IFERROR(IF(S296=0,"",_xlfn.PERCENTRANK.EXC(Intake[Total Score],S296)),)</f>
        <v/>
      </c>
      <c r="Z296" s="38" t="str">
        <f xml:space="preserve">
(IF(Intake[[#This Row],[Rank]]="","",
IF(Intake[[#This Row],[Rank]]&gt;($Z$6+$Z$5+$Z$4),$Y$3,
IF(Intake[[#This Row],[Rank]]&gt;($Z$6+$Z$5),$Y$4,
IF(Intake[[#This Row],[Rank]]&gt;($Z$6),$Y$5,
IF(Intake[[#This Row],[Rank]]&lt;($Z$6),$Y$6,
))))))</f>
        <v/>
      </c>
      <c r="AA296" s="20"/>
      <c r="AB296" s="20" t="s">
        <v>73</v>
      </c>
      <c r="AC296" s="20"/>
      <c r="AD296" s="106"/>
      <c r="AE296" s="106"/>
      <c r="AF296" s="106"/>
      <c r="AG296" s="106"/>
      <c r="AH296" s="106"/>
      <c r="AI296" s="106"/>
      <c r="AJ296" s="109"/>
      <c r="AK296" s="110"/>
      <c r="AL296" s="107"/>
      <c r="AM296" s="111"/>
      <c r="AN296" s="107"/>
      <c r="AO296" s="107"/>
      <c r="AP296" s="109"/>
      <c r="AQ296" s="107"/>
    </row>
    <row r="297" spans="2:43" ht="14.85" customHeight="1" x14ac:dyDescent="0.3">
      <c r="B297" s="18" t="s">
        <v>362</v>
      </c>
      <c r="C297" s="107" t="s">
        <v>72</v>
      </c>
      <c r="D297" s="97"/>
      <c r="E297" s="97"/>
      <c r="F297" s="98"/>
      <c r="G297" s="97"/>
      <c r="H297" s="98"/>
      <c r="I297" s="101" t="str">
        <f t="shared" si="4"/>
        <v/>
      </c>
      <c r="J297" s="16" t="str">
        <f>IF(G297="","",PERCENTRANK(Intake[T-12 Production],G297)*10)</f>
        <v/>
      </c>
      <c r="K297" s="16" t="str">
        <f>IF(D297="","",PERCENTRANK(Intake[Assets Under Management],D297)*10)</f>
        <v/>
      </c>
      <c r="L297" s="16">
        <f>IFERROR(SUM(Intake[[#This Row],[Revenue Score]:[AUM Score]]),"")</f>
        <v>0</v>
      </c>
      <c r="M297" s="18"/>
      <c r="N297" s="18"/>
      <c r="O297" s="18"/>
      <c r="P297" s="18"/>
      <c r="Q297" s="18"/>
      <c r="R297" s="15">
        <f>SUM(Intake[[#This Row],[Referral Potential]:[Savings Potential]])</f>
        <v>0</v>
      </c>
      <c r="S297" s="15">
        <f>+Intake[[#This Row],[Quantitative Score]]+Intake[[#This Row],[Qualitative Score]]</f>
        <v>0</v>
      </c>
      <c r="T29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7" s="102"/>
      <c r="V297" s="102"/>
      <c r="W297" s="103"/>
      <c r="X297" s="103"/>
      <c r="Y297" s="44" t="str">
        <f>IFERROR(IF(S297=0,"",_xlfn.PERCENTRANK.EXC(Intake[Total Score],S297)),)</f>
        <v/>
      </c>
      <c r="Z297" s="38" t="str">
        <f xml:space="preserve">
(IF(Intake[[#This Row],[Rank]]="","",
IF(Intake[[#This Row],[Rank]]&gt;($Z$6+$Z$5+$Z$4),$Y$3,
IF(Intake[[#This Row],[Rank]]&gt;($Z$6+$Z$5),$Y$4,
IF(Intake[[#This Row],[Rank]]&gt;($Z$6),$Y$5,
IF(Intake[[#This Row],[Rank]]&lt;($Z$6),$Y$6,
))))))</f>
        <v/>
      </c>
      <c r="AA297" s="20"/>
      <c r="AB297" s="20" t="s">
        <v>73</v>
      </c>
      <c r="AC297" s="20"/>
      <c r="AD297" s="106"/>
      <c r="AE297" s="106"/>
      <c r="AF297" s="106"/>
      <c r="AG297" s="106"/>
      <c r="AH297" s="106"/>
      <c r="AI297" s="106"/>
      <c r="AJ297" s="109"/>
      <c r="AK297" s="110"/>
      <c r="AL297" s="107"/>
      <c r="AM297" s="107"/>
      <c r="AN297" s="107"/>
      <c r="AO297" s="107"/>
      <c r="AP297" s="107"/>
      <c r="AQ297" s="107"/>
    </row>
    <row r="298" spans="2:43" ht="14.85" customHeight="1" x14ac:dyDescent="0.3">
      <c r="B298" s="18" t="s">
        <v>363</v>
      </c>
      <c r="C298" s="107" t="s">
        <v>72</v>
      </c>
      <c r="D298" s="97"/>
      <c r="E298" s="97"/>
      <c r="F298" s="98"/>
      <c r="G298" s="97"/>
      <c r="H298" s="98"/>
      <c r="I298" s="101" t="str">
        <f t="shared" si="4"/>
        <v/>
      </c>
      <c r="J298" s="16" t="str">
        <f>IF(G298="","",PERCENTRANK(Intake[T-12 Production],G298)*10)</f>
        <v/>
      </c>
      <c r="K298" s="16" t="str">
        <f>IF(D298="","",PERCENTRANK(Intake[Assets Under Management],D298)*10)</f>
        <v/>
      </c>
      <c r="L298" s="16">
        <f>IFERROR(SUM(Intake[[#This Row],[Revenue Score]:[AUM Score]]),"")</f>
        <v>0</v>
      </c>
      <c r="M298" s="18"/>
      <c r="N298" s="18"/>
      <c r="O298" s="18"/>
      <c r="P298" s="18"/>
      <c r="Q298" s="18"/>
      <c r="R298" s="15">
        <f>SUM(Intake[[#This Row],[Referral Potential]:[Savings Potential]])</f>
        <v>0</v>
      </c>
      <c r="S298" s="15">
        <f>+Intake[[#This Row],[Quantitative Score]]+Intake[[#This Row],[Qualitative Score]]</f>
        <v>0</v>
      </c>
      <c r="T29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8" s="102"/>
      <c r="V298" s="102"/>
      <c r="W298" s="103"/>
      <c r="X298" s="103"/>
      <c r="Y298" s="44" t="str">
        <f>IFERROR(IF(S298=0,"",_xlfn.PERCENTRANK.EXC(Intake[Total Score],S298)),)</f>
        <v/>
      </c>
      <c r="Z298" s="38" t="str">
        <f xml:space="preserve">
(IF(Intake[[#This Row],[Rank]]="","",
IF(Intake[[#This Row],[Rank]]&gt;($Z$6+$Z$5+$Z$4),$Y$3,
IF(Intake[[#This Row],[Rank]]&gt;($Z$6+$Z$5),$Y$4,
IF(Intake[[#This Row],[Rank]]&gt;($Z$6),$Y$5,
IF(Intake[[#This Row],[Rank]]&lt;($Z$6),$Y$6,
))))))</f>
        <v/>
      </c>
      <c r="AA298" s="20"/>
      <c r="AB298" s="20" t="s">
        <v>73</v>
      </c>
      <c r="AC298" s="20"/>
      <c r="AD298" s="106"/>
      <c r="AE298" s="106"/>
      <c r="AF298" s="106"/>
      <c r="AG298" s="106"/>
      <c r="AH298" s="106"/>
      <c r="AI298" s="106"/>
      <c r="AJ298" s="109"/>
      <c r="AK298" s="108"/>
      <c r="AL298" s="107"/>
      <c r="AM298" s="111"/>
      <c r="AN298" s="107"/>
      <c r="AO298" s="107"/>
      <c r="AP298" s="107"/>
      <c r="AQ298" s="107"/>
    </row>
    <row r="299" spans="2:43" ht="14.85" customHeight="1" x14ac:dyDescent="0.3">
      <c r="B299" s="18" t="s">
        <v>364</v>
      </c>
      <c r="C299" s="107" t="s">
        <v>77</v>
      </c>
      <c r="D299" s="97"/>
      <c r="E299" s="97"/>
      <c r="F299" s="98"/>
      <c r="G299" s="97"/>
      <c r="H299" s="97"/>
      <c r="I299" s="101" t="str">
        <f t="shared" si="4"/>
        <v/>
      </c>
      <c r="J299" s="16" t="str">
        <f>IF(G299="","",PERCENTRANK(Intake[T-12 Production],G299)*10)</f>
        <v/>
      </c>
      <c r="K299" s="16" t="str">
        <f>IF(D299="","",PERCENTRANK(Intake[Assets Under Management],D299)*10)</f>
        <v/>
      </c>
      <c r="L299" s="16">
        <f>IFERROR(SUM(Intake[[#This Row],[Revenue Score]:[AUM Score]]),"")</f>
        <v>0</v>
      </c>
      <c r="M299" s="18"/>
      <c r="N299" s="18"/>
      <c r="O299" s="18"/>
      <c r="P299" s="18"/>
      <c r="Q299" s="18"/>
      <c r="R299" s="15">
        <f>SUM(Intake[[#This Row],[Referral Potential]:[Savings Potential]])</f>
        <v>0</v>
      </c>
      <c r="S299" s="15">
        <f>+Intake[[#This Row],[Quantitative Score]]+Intake[[#This Row],[Qualitative Score]]</f>
        <v>0</v>
      </c>
      <c r="T29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299" s="102"/>
      <c r="V299" s="102"/>
      <c r="W299" s="103"/>
      <c r="X299" s="103"/>
      <c r="Y299" s="44" t="str">
        <f>IFERROR(IF(S299=0,"",_xlfn.PERCENTRANK.EXC(Intake[Total Score],S299)),)</f>
        <v/>
      </c>
      <c r="Z299" s="38" t="str">
        <f xml:space="preserve">
(IF(Intake[[#This Row],[Rank]]="","",
IF(Intake[[#This Row],[Rank]]&gt;($Z$6+$Z$5+$Z$4),$Y$3,
IF(Intake[[#This Row],[Rank]]&gt;($Z$6+$Z$5),$Y$4,
IF(Intake[[#This Row],[Rank]]&gt;($Z$6),$Y$5,
IF(Intake[[#This Row],[Rank]]&lt;($Z$6),$Y$6,
))))))</f>
        <v/>
      </c>
      <c r="AA299" s="20"/>
      <c r="AB299" s="20" t="s">
        <v>73</v>
      </c>
      <c r="AC299" s="20"/>
      <c r="AD299" s="106"/>
      <c r="AE299" s="106"/>
      <c r="AF299" s="106"/>
      <c r="AG299" s="106"/>
      <c r="AH299" s="106"/>
      <c r="AI299" s="106"/>
      <c r="AJ299" s="107"/>
      <c r="AK299" s="108"/>
      <c r="AL299" s="107"/>
      <c r="AM299" s="107"/>
      <c r="AN299" s="107"/>
      <c r="AO299" s="107"/>
      <c r="AP299" s="109"/>
      <c r="AQ299" s="107"/>
    </row>
    <row r="300" spans="2:43" ht="14.85" customHeight="1" x14ac:dyDescent="0.3">
      <c r="B300" s="18" t="s">
        <v>365</v>
      </c>
      <c r="C300" s="107" t="s">
        <v>77</v>
      </c>
      <c r="D300" s="97"/>
      <c r="E300" s="97"/>
      <c r="F300" s="98"/>
      <c r="G300" s="97"/>
      <c r="H300" s="97"/>
      <c r="I300" s="101" t="str">
        <f t="shared" si="4"/>
        <v/>
      </c>
      <c r="J300" s="16" t="str">
        <f>IF(G300="","",PERCENTRANK(Intake[T-12 Production],G300)*10)</f>
        <v/>
      </c>
      <c r="K300" s="16" t="str">
        <f>IF(D300="","",PERCENTRANK(Intake[Assets Under Management],D300)*10)</f>
        <v/>
      </c>
      <c r="L300" s="16">
        <f>IFERROR(SUM(Intake[[#This Row],[Revenue Score]:[AUM Score]]),"")</f>
        <v>0</v>
      </c>
      <c r="M300" s="18"/>
      <c r="N300" s="18"/>
      <c r="O300" s="18"/>
      <c r="P300" s="18"/>
      <c r="Q300" s="18"/>
      <c r="R300" s="15">
        <f>SUM(Intake[[#This Row],[Referral Potential]:[Savings Potential]])</f>
        <v>0</v>
      </c>
      <c r="S300" s="15">
        <f>+Intake[[#This Row],[Quantitative Score]]+Intake[[#This Row],[Qualitative Score]]</f>
        <v>0</v>
      </c>
      <c r="T30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0" s="102"/>
      <c r="V300" s="102"/>
      <c r="W300" s="103"/>
      <c r="X300" s="103"/>
      <c r="Y300" s="44" t="str">
        <f>IFERROR(IF(S300=0,"",_xlfn.PERCENTRANK.EXC(Intake[Total Score],S300)),)</f>
        <v/>
      </c>
      <c r="Z300" s="38" t="str">
        <f xml:space="preserve">
(IF(Intake[[#This Row],[Rank]]="","",
IF(Intake[[#This Row],[Rank]]&gt;($Z$6+$Z$5+$Z$4),$Y$3,
IF(Intake[[#This Row],[Rank]]&gt;($Z$6+$Z$5),$Y$4,
IF(Intake[[#This Row],[Rank]]&gt;($Z$6),$Y$5,
IF(Intake[[#This Row],[Rank]]&lt;($Z$6),$Y$6,
))))))</f>
        <v/>
      </c>
      <c r="AA300" s="20"/>
      <c r="AB300" s="20" t="s">
        <v>73</v>
      </c>
      <c r="AC300" s="20"/>
      <c r="AD300" s="106"/>
      <c r="AE300" s="106"/>
      <c r="AF300" s="106"/>
      <c r="AG300" s="106"/>
      <c r="AH300" s="106"/>
      <c r="AI300" s="106"/>
      <c r="AJ300" s="107"/>
      <c r="AK300" s="108"/>
      <c r="AL300" s="107"/>
      <c r="AM300" s="111"/>
      <c r="AN300" s="107"/>
      <c r="AO300" s="107"/>
      <c r="AP300" s="109"/>
      <c r="AQ300" s="107"/>
    </row>
    <row r="301" spans="2:43" ht="14.85" customHeight="1" x14ac:dyDescent="0.3">
      <c r="B301" s="18" t="s">
        <v>366</v>
      </c>
      <c r="C301" s="107" t="s">
        <v>77</v>
      </c>
      <c r="D301" s="97"/>
      <c r="E301" s="97"/>
      <c r="F301" s="98"/>
      <c r="G301" s="97"/>
      <c r="H301" s="97"/>
      <c r="I301" s="101" t="str">
        <f t="shared" si="4"/>
        <v/>
      </c>
      <c r="J301" s="16" t="str">
        <f>IF(G301="","",PERCENTRANK(Intake[T-12 Production],G301)*10)</f>
        <v/>
      </c>
      <c r="K301" s="16" t="str">
        <f>IF(D301="","",PERCENTRANK(Intake[Assets Under Management],D301)*10)</f>
        <v/>
      </c>
      <c r="L301" s="16">
        <f>IFERROR(SUM(Intake[[#This Row],[Revenue Score]:[AUM Score]]),"")</f>
        <v>0</v>
      </c>
      <c r="M301" s="18"/>
      <c r="N301" s="18"/>
      <c r="O301" s="18"/>
      <c r="P301" s="18"/>
      <c r="Q301" s="18"/>
      <c r="R301" s="15">
        <f>SUM(Intake[[#This Row],[Referral Potential]:[Savings Potential]])</f>
        <v>0</v>
      </c>
      <c r="S301" s="15">
        <f>+Intake[[#This Row],[Quantitative Score]]+Intake[[#This Row],[Qualitative Score]]</f>
        <v>0</v>
      </c>
      <c r="T30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1" s="102"/>
      <c r="V301" s="102"/>
      <c r="W301" s="103"/>
      <c r="X301" s="103"/>
      <c r="Y301" s="44" t="str">
        <f>IFERROR(IF(S301=0,"",_xlfn.PERCENTRANK.EXC(Intake[Total Score],S301)),)</f>
        <v/>
      </c>
      <c r="Z301" s="38" t="str">
        <f xml:space="preserve">
(IF(Intake[[#This Row],[Rank]]="","",
IF(Intake[[#This Row],[Rank]]&gt;($Z$6+$Z$5+$Z$4),$Y$3,
IF(Intake[[#This Row],[Rank]]&gt;($Z$6+$Z$5),$Y$4,
IF(Intake[[#This Row],[Rank]]&gt;($Z$6),$Y$5,
IF(Intake[[#This Row],[Rank]]&lt;($Z$6),$Y$6,
))))))</f>
        <v/>
      </c>
      <c r="AA301" s="20"/>
      <c r="AB301" s="20" t="s">
        <v>73</v>
      </c>
      <c r="AC301" s="20"/>
      <c r="AD301" s="106"/>
      <c r="AE301" s="106"/>
      <c r="AF301" s="106"/>
      <c r="AG301" s="106"/>
      <c r="AH301" s="106"/>
      <c r="AI301" s="106"/>
      <c r="AJ301" s="109"/>
      <c r="AK301" s="110"/>
      <c r="AL301" s="107"/>
      <c r="AM301" s="107"/>
      <c r="AN301" s="107"/>
      <c r="AO301" s="107"/>
      <c r="AP301" s="107"/>
      <c r="AQ301" s="107"/>
    </row>
    <row r="302" spans="2:43" ht="14.85" customHeight="1" x14ac:dyDescent="0.3">
      <c r="B302" s="18" t="s">
        <v>367</v>
      </c>
      <c r="C302" s="107" t="s">
        <v>81</v>
      </c>
      <c r="D302" s="97"/>
      <c r="E302" s="97"/>
      <c r="F302" s="98"/>
      <c r="G302" s="97"/>
      <c r="H302" s="98"/>
      <c r="I302" s="101" t="str">
        <f t="shared" si="4"/>
        <v/>
      </c>
      <c r="J302" s="16" t="str">
        <f>IF(G302="","",PERCENTRANK(Intake[T-12 Production],G302)*10)</f>
        <v/>
      </c>
      <c r="K302" s="16" t="str">
        <f>IF(D302="","",PERCENTRANK(Intake[Assets Under Management],D302)*10)</f>
        <v/>
      </c>
      <c r="L302" s="16">
        <f>IFERROR(SUM(Intake[[#This Row],[Revenue Score]:[AUM Score]]),"")</f>
        <v>0</v>
      </c>
      <c r="M302" s="18"/>
      <c r="N302" s="18"/>
      <c r="O302" s="18"/>
      <c r="P302" s="18"/>
      <c r="Q302" s="18"/>
      <c r="R302" s="15">
        <f>SUM(Intake[[#This Row],[Referral Potential]:[Savings Potential]])</f>
        <v>0</v>
      </c>
      <c r="S302" s="15">
        <f>+Intake[[#This Row],[Quantitative Score]]+Intake[[#This Row],[Qualitative Score]]</f>
        <v>0</v>
      </c>
      <c r="T30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2" s="102"/>
      <c r="V302" s="102"/>
      <c r="W302" s="103"/>
      <c r="X302" s="103"/>
      <c r="Y302" s="44" t="str">
        <f>IFERROR(IF(S302=0,"",_xlfn.PERCENTRANK.EXC(Intake[Total Score],S302)),)</f>
        <v/>
      </c>
      <c r="Z302" s="38" t="str">
        <f xml:space="preserve">
(IF(Intake[[#This Row],[Rank]]="","",
IF(Intake[[#This Row],[Rank]]&gt;($Z$6+$Z$5+$Z$4),$Y$3,
IF(Intake[[#This Row],[Rank]]&gt;($Z$6+$Z$5),$Y$4,
IF(Intake[[#This Row],[Rank]]&gt;($Z$6),$Y$5,
IF(Intake[[#This Row],[Rank]]&lt;($Z$6),$Y$6,
))))))</f>
        <v/>
      </c>
      <c r="AA302" s="20"/>
      <c r="AB302" s="20" t="s">
        <v>73</v>
      </c>
      <c r="AC302" s="20"/>
      <c r="AD302" s="106"/>
      <c r="AE302" s="106"/>
      <c r="AF302" s="106"/>
      <c r="AG302" s="106"/>
      <c r="AH302" s="106"/>
      <c r="AI302" s="106"/>
      <c r="AJ302" s="107"/>
      <c r="AK302" s="108"/>
      <c r="AL302" s="107"/>
      <c r="AM302" s="107"/>
      <c r="AN302" s="107"/>
      <c r="AO302" s="107"/>
      <c r="AP302" s="109"/>
      <c r="AQ302" s="107"/>
    </row>
    <row r="303" spans="2:43" ht="14.85" customHeight="1" x14ac:dyDescent="0.3">
      <c r="B303" s="18" t="s">
        <v>368</v>
      </c>
      <c r="C303" s="107" t="s">
        <v>77</v>
      </c>
      <c r="D303" s="97"/>
      <c r="E303" s="97"/>
      <c r="F303" s="98"/>
      <c r="G303" s="97"/>
      <c r="H303" s="97"/>
      <c r="I303" s="101" t="str">
        <f t="shared" si="4"/>
        <v/>
      </c>
      <c r="J303" s="16" t="str">
        <f>IF(G303="","",PERCENTRANK(Intake[T-12 Production],G303)*10)</f>
        <v/>
      </c>
      <c r="K303" s="16" t="str">
        <f>IF(D303="","",PERCENTRANK(Intake[Assets Under Management],D303)*10)</f>
        <v/>
      </c>
      <c r="L303" s="16">
        <f>IFERROR(SUM(Intake[[#This Row],[Revenue Score]:[AUM Score]]),"")</f>
        <v>0</v>
      </c>
      <c r="M303" s="18"/>
      <c r="N303" s="18"/>
      <c r="O303" s="18"/>
      <c r="P303" s="18"/>
      <c r="Q303" s="18"/>
      <c r="R303" s="15">
        <f>SUM(Intake[[#This Row],[Referral Potential]:[Savings Potential]])</f>
        <v>0</v>
      </c>
      <c r="S303" s="15">
        <f>+Intake[[#This Row],[Quantitative Score]]+Intake[[#This Row],[Qualitative Score]]</f>
        <v>0</v>
      </c>
      <c r="T30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3" s="102"/>
      <c r="V303" s="102"/>
      <c r="W303" s="103"/>
      <c r="X303" s="103"/>
      <c r="Y303" s="44" t="str">
        <f>IFERROR(IF(S303=0,"",_xlfn.PERCENTRANK.EXC(Intake[Total Score],S303)),)</f>
        <v/>
      </c>
      <c r="Z303" s="38" t="str">
        <f xml:space="preserve">
(IF(Intake[[#This Row],[Rank]]="","",
IF(Intake[[#This Row],[Rank]]&gt;($Z$6+$Z$5+$Z$4),$Y$3,
IF(Intake[[#This Row],[Rank]]&gt;($Z$6+$Z$5),$Y$4,
IF(Intake[[#This Row],[Rank]]&gt;($Z$6),$Y$5,
IF(Intake[[#This Row],[Rank]]&lt;($Z$6),$Y$6,
))))))</f>
        <v/>
      </c>
      <c r="AA303" s="20"/>
      <c r="AB303" s="20" t="s">
        <v>73</v>
      </c>
      <c r="AC303" s="20"/>
      <c r="AD303" s="106"/>
      <c r="AE303" s="106"/>
      <c r="AF303" s="106"/>
      <c r="AG303" s="106"/>
      <c r="AH303" s="106"/>
      <c r="AI303" s="106"/>
      <c r="AJ303" s="107"/>
      <c r="AK303" s="108"/>
      <c r="AL303" s="107"/>
      <c r="AM303" s="107"/>
      <c r="AN303" s="107"/>
      <c r="AO303" s="107"/>
      <c r="AP303" s="109"/>
      <c r="AQ303" s="107"/>
    </row>
    <row r="304" spans="2:43" ht="14.85" customHeight="1" x14ac:dyDescent="0.3">
      <c r="B304" s="18" t="s">
        <v>369</v>
      </c>
      <c r="C304" s="107" t="s">
        <v>72</v>
      </c>
      <c r="D304" s="97"/>
      <c r="E304" s="97"/>
      <c r="F304" s="98"/>
      <c r="G304" s="97"/>
      <c r="H304" s="98"/>
      <c r="I304" s="101" t="str">
        <f t="shared" si="4"/>
        <v/>
      </c>
      <c r="J304" s="16" t="str">
        <f>IF(G304="","",PERCENTRANK(Intake[T-12 Production],G304)*10)</f>
        <v/>
      </c>
      <c r="K304" s="16" t="str">
        <f>IF(D304="","",PERCENTRANK(Intake[Assets Under Management],D304)*10)</f>
        <v/>
      </c>
      <c r="L304" s="16">
        <f>IFERROR(SUM(Intake[[#This Row],[Revenue Score]:[AUM Score]]),"")</f>
        <v>0</v>
      </c>
      <c r="M304" s="18"/>
      <c r="N304" s="18"/>
      <c r="O304" s="18"/>
      <c r="P304" s="18"/>
      <c r="Q304" s="18"/>
      <c r="R304" s="15">
        <f>SUM(Intake[[#This Row],[Referral Potential]:[Savings Potential]])</f>
        <v>0</v>
      </c>
      <c r="S304" s="15">
        <f>+Intake[[#This Row],[Quantitative Score]]+Intake[[#This Row],[Qualitative Score]]</f>
        <v>0</v>
      </c>
      <c r="T30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4" s="102"/>
      <c r="V304" s="102"/>
      <c r="W304" s="103"/>
      <c r="X304" s="103"/>
      <c r="Y304" s="44" t="str">
        <f>IFERROR(IF(S304=0,"",_xlfn.PERCENTRANK.EXC(Intake[Total Score],S304)),)</f>
        <v/>
      </c>
      <c r="Z304" s="38" t="str">
        <f xml:space="preserve">
(IF(Intake[[#This Row],[Rank]]="","",
IF(Intake[[#This Row],[Rank]]&gt;($Z$6+$Z$5+$Z$4),$Y$3,
IF(Intake[[#This Row],[Rank]]&gt;($Z$6+$Z$5),$Y$4,
IF(Intake[[#This Row],[Rank]]&gt;($Z$6),$Y$5,
IF(Intake[[#This Row],[Rank]]&lt;($Z$6),$Y$6,
))))))</f>
        <v/>
      </c>
      <c r="AA304" s="20"/>
      <c r="AB304" s="20" t="s">
        <v>73</v>
      </c>
      <c r="AC304" s="20"/>
      <c r="AD304" s="106"/>
      <c r="AE304" s="106"/>
      <c r="AF304" s="106"/>
      <c r="AG304" s="106"/>
      <c r="AH304" s="106"/>
      <c r="AI304" s="106"/>
      <c r="AJ304" s="107"/>
      <c r="AK304" s="108"/>
      <c r="AL304" s="107"/>
      <c r="AM304" s="107"/>
      <c r="AN304" s="107"/>
      <c r="AO304" s="107"/>
      <c r="AP304" s="109"/>
      <c r="AQ304" s="107"/>
    </row>
    <row r="305" spans="2:43" ht="14.85" customHeight="1" x14ac:dyDescent="0.3">
      <c r="B305" s="18" t="s">
        <v>370</v>
      </c>
      <c r="C305" s="107" t="s">
        <v>77</v>
      </c>
      <c r="D305" s="97"/>
      <c r="E305" s="97"/>
      <c r="F305" s="98"/>
      <c r="G305" s="97"/>
      <c r="H305" s="97"/>
      <c r="I305" s="101" t="str">
        <f t="shared" si="4"/>
        <v/>
      </c>
      <c r="J305" s="16" t="str">
        <f>IF(G305="","",PERCENTRANK(Intake[T-12 Production],G305)*10)</f>
        <v/>
      </c>
      <c r="K305" s="16" t="str">
        <f>IF(D305="","",PERCENTRANK(Intake[Assets Under Management],D305)*10)</f>
        <v/>
      </c>
      <c r="L305" s="16">
        <f>IFERROR(SUM(Intake[[#This Row],[Revenue Score]:[AUM Score]]),"")</f>
        <v>0</v>
      </c>
      <c r="M305" s="18"/>
      <c r="N305" s="18"/>
      <c r="O305" s="18"/>
      <c r="P305" s="18"/>
      <c r="Q305" s="18"/>
      <c r="R305" s="15">
        <f>SUM(Intake[[#This Row],[Referral Potential]:[Savings Potential]])</f>
        <v>0</v>
      </c>
      <c r="S305" s="15">
        <f>+Intake[[#This Row],[Quantitative Score]]+Intake[[#This Row],[Qualitative Score]]</f>
        <v>0</v>
      </c>
      <c r="T30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5" s="102"/>
      <c r="V305" s="102"/>
      <c r="W305" s="103"/>
      <c r="X305" s="103"/>
      <c r="Y305" s="44" t="str">
        <f>IFERROR(IF(S305=0,"",_xlfn.PERCENTRANK.EXC(Intake[Total Score],S305)),)</f>
        <v/>
      </c>
      <c r="Z305" s="38" t="str">
        <f xml:space="preserve">
(IF(Intake[[#This Row],[Rank]]="","",
IF(Intake[[#This Row],[Rank]]&gt;($Z$6+$Z$5+$Z$4),$Y$3,
IF(Intake[[#This Row],[Rank]]&gt;($Z$6+$Z$5),$Y$4,
IF(Intake[[#This Row],[Rank]]&gt;($Z$6),$Y$5,
IF(Intake[[#This Row],[Rank]]&lt;($Z$6),$Y$6,
))))))</f>
        <v/>
      </c>
      <c r="AA305" s="20"/>
      <c r="AB305" s="20" t="s">
        <v>73</v>
      </c>
      <c r="AC305" s="20"/>
      <c r="AD305" s="106"/>
      <c r="AE305" s="106"/>
      <c r="AF305" s="106"/>
      <c r="AG305" s="106"/>
      <c r="AH305" s="106"/>
      <c r="AI305" s="106"/>
      <c r="AJ305" s="107"/>
      <c r="AK305" s="108"/>
      <c r="AL305" s="107"/>
      <c r="AM305" s="107"/>
      <c r="AN305" s="107"/>
      <c r="AO305" s="107"/>
      <c r="AP305" s="107"/>
      <c r="AQ305" s="107"/>
    </row>
    <row r="306" spans="2:43" ht="14.85" customHeight="1" x14ac:dyDescent="0.3">
      <c r="B306" s="18" t="s">
        <v>371</v>
      </c>
      <c r="C306" s="107" t="s">
        <v>77</v>
      </c>
      <c r="D306" s="97"/>
      <c r="E306" s="97"/>
      <c r="F306" s="98"/>
      <c r="G306" s="97"/>
      <c r="H306" s="97"/>
      <c r="I306" s="101" t="str">
        <f t="shared" si="4"/>
        <v/>
      </c>
      <c r="J306" s="16" t="str">
        <f>IF(G306="","",PERCENTRANK(Intake[T-12 Production],G306)*10)</f>
        <v/>
      </c>
      <c r="K306" s="16" t="str">
        <f>IF(D306="","",PERCENTRANK(Intake[Assets Under Management],D306)*10)</f>
        <v/>
      </c>
      <c r="L306" s="16">
        <f>IFERROR(SUM(Intake[[#This Row],[Revenue Score]:[AUM Score]]),"")</f>
        <v>0</v>
      </c>
      <c r="M306" s="18"/>
      <c r="N306" s="18"/>
      <c r="O306" s="18"/>
      <c r="P306" s="18"/>
      <c r="Q306" s="18"/>
      <c r="R306" s="15">
        <f>SUM(Intake[[#This Row],[Referral Potential]:[Savings Potential]])</f>
        <v>0</v>
      </c>
      <c r="S306" s="15">
        <f>+Intake[[#This Row],[Quantitative Score]]+Intake[[#This Row],[Qualitative Score]]</f>
        <v>0</v>
      </c>
      <c r="T30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6" s="102"/>
      <c r="V306" s="102"/>
      <c r="W306" s="103"/>
      <c r="X306" s="103"/>
      <c r="Y306" s="44" t="str">
        <f>IFERROR(IF(S306=0,"",_xlfn.PERCENTRANK.EXC(Intake[Total Score],S306)),)</f>
        <v/>
      </c>
      <c r="Z306" s="38" t="str">
        <f xml:space="preserve">
(IF(Intake[[#This Row],[Rank]]="","",
IF(Intake[[#This Row],[Rank]]&gt;($Z$6+$Z$5+$Z$4),$Y$3,
IF(Intake[[#This Row],[Rank]]&gt;($Z$6+$Z$5),$Y$4,
IF(Intake[[#This Row],[Rank]]&gt;($Z$6),$Y$5,
IF(Intake[[#This Row],[Rank]]&lt;($Z$6),$Y$6,
))))))</f>
        <v/>
      </c>
      <c r="AA306" s="20"/>
      <c r="AB306" s="20" t="s">
        <v>73</v>
      </c>
      <c r="AC306" s="20"/>
      <c r="AD306" s="106"/>
      <c r="AE306" s="106"/>
      <c r="AF306" s="106"/>
      <c r="AG306" s="106"/>
      <c r="AH306" s="106"/>
      <c r="AI306" s="106"/>
      <c r="AJ306" s="109"/>
      <c r="AK306" s="110"/>
      <c r="AL306" s="109"/>
      <c r="AM306" s="107"/>
      <c r="AN306" s="109"/>
      <c r="AO306" s="107"/>
      <c r="AP306" s="109"/>
      <c r="AQ306" s="109"/>
    </row>
    <row r="307" spans="2:43" ht="14.85" customHeight="1" x14ac:dyDescent="0.3">
      <c r="B307" s="18" t="s">
        <v>372</v>
      </c>
      <c r="C307" s="107" t="s">
        <v>81</v>
      </c>
      <c r="D307" s="97"/>
      <c r="E307" s="97"/>
      <c r="F307" s="98"/>
      <c r="G307" s="97"/>
      <c r="H307" s="98"/>
      <c r="I307" s="101" t="str">
        <f t="shared" si="4"/>
        <v/>
      </c>
      <c r="J307" s="16" t="str">
        <f>IF(G307="","",PERCENTRANK(Intake[T-12 Production],G307)*10)</f>
        <v/>
      </c>
      <c r="K307" s="16" t="str">
        <f>IF(D307="","",PERCENTRANK(Intake[Assets Under Management],D307)*10)</f>
        <v/>
      </c>
      <c r="L307" s="16">
        <f>IFERROR(SUM(Intake[[#This Row],[Revenue Score]:[AUM Score]]),"")</f>
        <v>0</v>
      </c>
      <c r="M307" s="18"/>
      <c r="N307" s="18"/>
      <c r="O307" s="18"/>
      <c r="P307" s="18"/>
      <c r="Q307" s="18"/>
      <c r="R307" s="15">
        <f>SUM(Intake[[#This Row],[Referral Potential]:[Savings Potential]])</f>
        <v>0</v>
      </c>
      <c r="S307" s="15">
        <f>+Intake[[#This Row],[Quantitative Score]]+Intake[[#This Row],[Qualitative Score]]</f>
        <v>0</v>
      </c>
      <c r="T30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7" s="102"/>
      <c r="V307" s="102"/>
      <c r="W307" s="103"/>
      <c r="X307" s="103"/>
      <c r="Y307" s="44" t="str">
        <f>IFERROR(IF(S307=0,"",_xlfn.PERCENTRANK.EXC(Intake[Total Score],S307)),)</f>
        <v/>
      </c>
      <c r="Z307" s="38" t="str">
        <f xml:space="preserve">
(IF(Intake[[#This Row],[Rank]]="","",
IF(Intake[[#This Row],[Rank]]&gt;($Z$6+$Z$5+$Z$4),$Y$3,
IF(Intake[[#This Row],[Rank]]&gt;($Z$6+$Z$5),$Y$4,
IF(Intake[[#This Row],[Rank]]&gt;($Z$6),$Y$5,
IF(Intake[[#This Row],[Rank]]&lt;($Z$6),$Y$6,
))))))</f>
        <v/>
      </c>
      <c r="AA307" s="20"/>
      <c r="AB307" s="20" t="s">
        <v>73</v>
      </c>
      <c r="AC307" s="20"/>
      <c r="AD307" s="106"/>
      <c r="AE307" s="106"/>
      <c r="AF307" s="106"/>
      <c r="AG307" s="106"/>
      <c r="AH307" s="106"/>
      <c r="AI307" s="106"/>
      <c r="AJ307" s="107"/>
      <c r="AK307" s="108"/>
      <c r="AL307" s="107"/>
      <c r="AM307" s="107"/>
      <c r="AN307" s="107"/>
      <c r="AO307" s="107"/>
      <c r="AP307" s="109"/>
      <c r="AQ307" s="107"/>
    </row>
    <row r="308" spans="2:43" ht="14.85" customHeight="1" x14ac:dyDescent="0.3">
      <c r="B308" s="18" t="s">
        <v>373</v>
      </c>
      <c r="C308" s="107" t="s">
        <v>72</v>
      </c>
      <c r="D308" s="97"/>
      <c r="E308" s="97"/>
      <c r="F308" s="98"/>
      <c r="G308" s="97"/>
      <c r="H308" s="98"/>
      <c r="I308" s="101" t="str">
        <f t="shared" si="4"/>
        <v/>
      </c>
      <c r="J308" s="16" t="str">
        <f>IF(G308="","",PERCENTRANK(Intake[T-12 Production],G308)*10)</f>
        <v/>
      </c>
      <c r="K308" s="16" t="str">
        <f>IF(D308="","",PERCENTRANK(Intake[Assets Under Management],D308)*10)</f>
        <v/>
      </c>
      <c r="L308" s="16">
        <f>IFERROR(SUM(Intake[[#This Row],[Revenue Score]:[AUM Score]]),"")</f>
        <v>0</v>
      </c>
      <c r="M308" s="18"/>
      <c r="N308" s="18"/>
      <c r="O308" s="18"/>
      <c r="P308" s="18"/>
      <c r="Q308" s="18"/>
      <c r="R308" s="15">
        <f>SUM(Intake[[#This Row],[Referral Potential]:[Savings Potential]])</f>
        <v>0</v>
      </c>
      <c r="S308" s="15">
        <f>+Intake[[#This Row],[Quantitative Score]]+Intake[[#This Row],[Qualitative Score]]</f>
        <v>0</v>
      </c>
      <c r="T30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8" s="102"/>
      <c r="V308" s="102"/>
      <c r="W308" s="103"/>
      <c r="X308" s="103"/>
      <c r="Y308" s="44" t="str">
        <f>IFERROR(IF(S308=0,"",_xlfn.PERCENTRANK.EXC(Intake[Total Score],S308)),)</f>
        <v/>
      </c>
      <c r="Z308" s="38" t="str">
        <f xml:space="preserve">
(IF(Intake[[#This Row],[Rank]]="","",
IF(Intake[[#This Row],[Rank]]&gt;($Z$6+$Z$5+$Z$4),$Y$3,
IF(Intake[[#This Row],[Rank]]&gt;($Z$6+$Z$5),$Y$4,
IF(Intake[[#This Row],[Rank]]&gt;($Z$6),$Y$5,
IF(Intake[[#This Row],[Rank]]&lt;($Z$6),$Y$6,
))))))</f>
        <v/>
      </c>
      <c r="AA308" s="20"/>
      <c r="AB308" s="20" t="s">
        <v>73</v>
      </c>
      <c r="AC308" s="20"/>
      <c r="AD308" s="106"/>
      <c r="AE308" s="106"/>
      <c r="AF308" s="106"/>
      <c r="AG308" s="106"/>
      <c r="AH308" s="106"/>
      <c r="AI308" s="106"/>
      <c r="AJ308" s="109"/>
      <c r="AK308" s="110"/>
      <c r="AL308" s="107"/>
      <c r="AM308" s="111"/>
      <c r="AN308" s="107"/>
      <c r="AO308" s="107"/>
      <c r="AP308" s="109"/>
      <c r="AQ308" s="107"/>
    </row>
    <row r="309" spans="2:43" ht="14.85" customHeight="1" x14ac:dyDescent="0.3">
      <c r="B309" s="18" t="s">
        <v>374</v>
      </c>
      <c r="C309" s="107" t="s">
        <v>77</v>
      </c>
      <c r="D309" s="97"/>
      <c r="E309" s="97"/>
      <c r="F309" s="98"/>
      <c r="G309" s="97"/>
      <c r="H309" s="97"/>
      <c r="I309" s="101" t="str">
        <f t="shared" si="4"/>
        <v/>
      </c>
      <c r="J309" s="16" t="str">
        <f>IF(G309="","",PERCENTRANK(Intake[T-12 Production],G309)*10)</f>
        <v/>
      </c>
      <c r="K309" s="16" t="str">
        <f>IF(D309="","",PERCENTRANK(Intake[Assets Under Management],D309)*10)</f>
        <v/>
      </c>
      <c r="L309" s="16">
        <f>IFERROR(SUM(Intake[[#This Row],[Revenue Score]:[AUM Score]]),"")</f>
        <v>0</v>
      </c>
      <c r="M309" s="18"/>
      <c r="N309" s="18"/>
      <c r="O309" s="18"/>
      <c r="P309" s="18"/>
      <c r="Q309" s="18"/>
      <c r="R309" s="15">
        <f>SUM(Intake[[#This Row],[Referral Potential]:[Savings Potential]])</f>
        <v>0</v>
      </c>
      <c r="S309" s="15">
        <f>+Intake[[#This Row],[Quantitative Score]]+Intake[[#This Row],[Qualitative Score]]</f>
        <v>0</v>
      </c>
      <c r="T30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09" s="102"/>
      <c r="V309" s="102"/>
      <c r="W309" s="103"/>
      <c r="X309" s="103"/>
      <c r="Y309" s="44" t="str">
        <f>IFERROR(IF(S309=0,"",_xlfn.PERCENTRANK.EXC(Intake[Total Score],S309)),)</f>
        <v/>
      </c>
      <c r="Z309" s="38" t="str">
        <f xml:space="preserve">
(IF(Intake[[#This Row],[Rank]]="","",
IF(Intake[[#This Row],[Rank]]&gt;($Z$6+$Z$5+$Z$4),$Y$3,
IF(Intake[[#This Row],[Rank]]&gt;($Z$6+$Z$5),$Y$4,
IF(Intake[[#This Row],[Rank]]&gt;($Z$6),$Y$5,
IF(Intake[[#This Row],[Rank]]&lt;($Z$6),$Y$6,
))))))</f>
        <v/>
      </c>
      <c r="AA309" s="20"/>
      <c r="AB309" s="20" t="s">
        <v>73</v>
      </c>
      <c r="AC309" s="20"/>
      <c r="AD309" s="106"/>
      <c r="AE309" s="106"/>
      <c r="AF309" s="106"/>
      <c r="AG309" s="106"/>
      <c r="AH309" s="106"/>
      <c r="AI309" s="106"/>
      <c r="AJ309" s="107"/>
      <c r="AK309" s="108"/>
      <c r="AL309" s="107"/>
      <c r="AM309" s="111"/>
      <c r="AN309" s="107"/>
      <c r="AO309" s="107"/>
      <c r="AP309" s="109"/>
      <c r="AQ309" s="107"/>
    </row>
    <row r="310" spans="2:43" ht="14.85" customHeight="1" x14ac:dyDescent="0.3">
      <c r="B310" s="18" t="s">
        <v>375</v>
      </c>
      <c r="C310" s="107" t="s">
        <v>77</v>
      </c>
      <c r="D310" s="97"/>
      <c r="E310" s="97"/>
      <c r="F310" s="98"/>
      <c r="G310" s="97"/>
      <c r="H310" s="97"/>
      <c r="I310" s="101" t="str">
        <f t="shared" si="4"/>
        <v/>
      </c>
      <c r="J310" s="16" t="str">
        <f>IF(G310="","",PERCENTRANK(Intake[T-12 Production],G310)*10)</f>
        <v/>
      </c>
      <c r="K310" s="16" t="str">
        <f>IF(D310="","",PERCENTRANK(Intake[Assets Under Management],D310)*10)</f>
        <v/>
      </c>
      <c r="L310" s="16">
        <f>IFERROR(SUM(Intake[[#This Row],[Revenue Score]:[AUM Score]]),"")</f>
        <v>0</v>
      </c>
      <c r="M310" s="18"/>
      <c r="N310" s="18"/>
      <c r="O310" s="18"/>
      <c r="P310" s="18"/>
      <c r="Q310" s="18"/>
      <c r="R310" s="15">
        <f>SUM(Intake[[#This Row],[Referral Potential]:[Savings Potential]])</f>
        <v>0</v>
      </c>
      <c r="S310" s="15">
        <f>+Intake[[#This Row],[Quantitative Score]]+Intake[[#This Row],[Qualitative Score]]</f>
        <v>0</v>
      </c>
      <c r="T31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0" s="102"/>
      <c r="V310" s="102"/>
      <c r="W310" s="103"/>
      <c r="X310" s="103"/>
      <c r="Y310" s="44" t="str">
        <f>IFERROR(IF(S310=0,"",_xlfn.PERCENTRANK.EXC(Intake[Total Score],S310)),)</f>
        <v/>
      </c>
      <c r="Z310" s="38" t="str">
        <f xml:space="preserve">
(IF(Intake[[#This Row],[Rank]]="","",
IF(Intake[[#This Row],[Rank]]&gt;($Z$6+$Z$5+$Z$4),$Y$3,
IF(Intake[[#This Row],[Rank]]&gt;($Z$6+$Z$5),$Y$4,
IF(Intake[[#This Row],[Rank]]&gt;($Z$6),$Y$5,
IF(Intake[[#This Row],[Rank]]&lt;($Z$6),$Y$6,
))))))</f>
        <v/>
      </c>
      <c r="AA310" s="20"/>
      <c r="AB310" s="20" t="s">
        <v>73</v>
      </c>
      <c r="AC310" s="20"/>
      <c r="AD310" s="106"/>
      <c r="AE310" s="106"/>
      <c r="AF310" s="106"/>
      <c r="AG310" s="106"/>
      <c r="AH310" s="106"/>
      <c r="AI310" s="106"/>
      <c r="AJ310" s="107"/>
      <c r="AK310" s="108"/>
      <c r="AL310" s="107"/>
      <c r="AM310" s="107"/>
      <c r="AN310" s="107"/>
      <c r="AO310" s="107"/>
      <c r="AP310" s="109"/>
      <c r="AQ310" s="107"/>
    </row>
    <row r="311" spans="2:43" ht="14.85" customHeight="1" x14ac:dyDescent="0.3">
      <c r="B311" s="18" t="s">
        <v>376</v>
      </c>
      <c r="C311" s="107" t="s">
        <v>77</v>
      </c>
      <c r="D311" s="97"/>
      <c r="E311" s="97"/>
      <c r="F311" s="98"/>
      <c r="G311" s="97"/>
      <c r="H311" s="97"/>
      <c r="I311" s="101" t="str">
        <f t="shared" si="4"/>
        <v/>
      </c>
      <c r="J311" s="16" t="str">
        <f>IF(G311="","",PERCENTRANK(Intake[T-12 Production],G311)*10)</f>
        <v/>
      </c>
      <c r="K311" s="16" t="str">
        <f>IF(D311="","",PERCENTRANK(Intake[Assets Under Management],D311)*10)</f>
        <v/>
      </c>
      <c r="L311" s="16">
        <f>IFERROR(SUM(Intake[[#This Row],[Revenue Score]:[AUM Score]]),"")</f>
        <v>0</v>
      </c>
      <c r="M311" s="18"/>
      <c r="N311" s="18"/>
      <c r="O311" s="18"/>
      <c r="P311" s="18"/>
      <c r="Q311" s="18"/>
      <c r="R311" s="15">
        <f>SUM(Intake[[#This Row],[Referral Potential]:[Savings Potential]])</f>
        <v>0</v>
      </c>
      <c r="S311" s="15">
        <f>+Intake[[#This Row],[Quantitative Score]]+Intake[[#This Row],[Qualitative Score]]</f>
        <v>0</v>
      </c>
      <c r="T31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1" s="102"/>
      <c r="V311" s="102"/>
      <c r="W311" s="103"/>
      <c r="X311" s="103"/>
      <c r="Y311" s="44" t="str">
        <f>IFERROR(IF(S311=0,"",_xlfn.PERCENTRANK.EXC(Intake[Total Score],S311)),)</f>
        <v/>
      </c>
      <c r="Z311" s="38" t="str">
        <f xml:space="preserve">
(IF(Intake[[#This Row],[Rank]]="","",
IF(Intake[[#This Row],[Rank]]&gt;($Z$6+$Z$5+$Z$4),$Y$3,
IF(Intake[[#This Row],[Rank]]&gt;($Z$6+$Z$5),$Y$4,
IF(Intake[[#This Row],[Rank]]&gt;($Z$6),$Y$5,
IF(Intake[[#This Row],[Rank]]&lt;($Z$6),$Y$6,
))))))</f>
        <v/>
      </c>
      <c r="AA311" s="20"/>
      <c r="AB311" s="20" t="s">
        <v>73</v>
      </c>
      <c r="AC311" s="20"/>
      <c r="AD311" s="106"/>
      <c r="AE311" s="106"/>
      <c r="AF311" s="106"/>
      <c r="AG311" s="106"/>
      <c r="AH311" s="106"/>
      <c r="AI311" s="106"/>
      <c r="AJ311" s="109"/>
      <c r="AK311" s="110"/>
      <c r="AL311" s="107"/>
      <c r="AM311" s="107"/>
      <c r="AN311" s="107"/>
      <c r="AO311" s="107"/>
      <c r="AP311" s="107"/>
      <c r="AQ311" s="107"/>
    </row>
    <row r="312" spans="2:43" ht="14.85" customHeight="1" x14ac:dyDescent="0.3">
      <c r="B312" s="18" t="s">
        <v>377</v>
      </c>
      <c r="C312" s="107" t="s">
        <v>72</v>
      </c>
      <c r="D312" s="97"/>
      <c r="E312" s="97"/>
      <c r="F312" s="98"/>
      <c r="G312" s="97"/>
      <c r="H312" s="98"/>
      <c r="I312" s="101" t="str">
        <f t="shared" si="4"/>
        <v/>
      </c>
      <c r="J312" s="16" t="str">
        <f>IF(G312="","",PERCENTRANK(Intake[T-12 Production],G312)*10)</f>
        <v/>
      </c>
      <c r="K312" s="16" t="str">
        <f>IF(D312="","",PERCENTRANK(Intake[Assets Under Management],D312)*10)</f>
        <v/>
      </c>
      <c r="L312" s="16">
        <f>IFERROR(SUM(Intake[[#This Row],[Revenue Score]:[AUM Score]]),"")</f>
        <v>0</v>
      </c>
      <c r="M312" s="18"/>
      <c r="N312" s="18"/>
      <c r="O312" s="18"/>
      <c r="P312" s="18"/>
      <c r="Q312" s="18"/>
      <c r="R312" s="15">
        <f>SUM(Intake[[#This Row],[Referral Potential]:[Savings Potential]])</f>
        <v>0</v>
      </c>
      <c r="S312" s="15">
        <f>+Intake[[#This Row],[Quantitative Score]]+Intake[[#This Row],[Qualitative Score]]</f>
        <v>0</v>
      </c>
      <c r="T31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2" s="102"/>
      <c r="V312" s="102"/>
      <c r="W312" s="103"/>
      <c r="X312" s="103"/>
      <c r="Y312" s="44" t="str">
        <f>IFERROR(IF(S312=0,"",_xlfn.PERCENTRANK.EXC(Intake[Total Score],S312)),)</f>
        <v/>
      </c>
      <c r="Z312" s="38" t="str">
        <f xml:space="preserve">
(IF(Intake[[#This Row],[Rank]]="","",
IF(Intake[[#This Row],[Rank]]&gt;($Z$6+$Z$5+$Z$4),$Y$3,
IF(Intake[[#This Row],[Rank]]&gt;($Z$6+$Z$5),$Y$4,
IF(Intake[[#This Row],[Rank]]&gt;($Z$6),$Y$5,
IF(Intake[[#This Row],[Rank]]&lt;($Z$6),$Y$6,
))))))</f>
        <v/>
      </c>
      <c r="AA312" s="20"/>
      <c r="AB312" s="20" t="s">
        <v>73</v>
      </c>
      <c r="AC312" s="20"/>
      <c r="AD312" s="106"/>
      <c r="AE312" s="106"/>
      <c r="AF312" s="106"/>
      <c r="AG312" s="106"/>
      <c r="AH312" s="106"/>
      <c r="AI312" s="106"/>
      <c r="AJ312" s="109"/>
      <c r="AK312" s="110"/>
      <c r="AL312" s="107"/>
      <c r="AM312" s="111"/>
      <c r="AN312" s="107"/>
      <c r="AO312" s="107"/>
      <c r="AP312" s="107"/>
      <c r="AQ312" s="107"/>
    </row>
    <row r="313" spans="2:43" ht="14.85" customHeight="1" x14ac:dyDescent="0.3">
      <c r="B313" s="18" t="s">
        <v>378</v>
      </c>
      <c r="C313" s="107" t="s">
        <v>77</v>
      </c>
      <c r="D313" s="97"/>
      <c r="E313" s="97"/>
      <c r="F313" s="98"/>
      <c r="G313" s="97"/>
      <c r="H313" s="97"/>
      <c r="I313" s="101" t="str">
        <f t="shared" si="4"/>
        <v/>
      </c>
      <c r="J313" s="16" t="str">
        <f>IF(G313="","",PERCENTRANK(Intake[T-12 Production],G313)*10)</f>
        <v/>
      </c>
      <c r="K313" s="16" t="str">
        <f>IF(D313="","",PERCENTRANK(Intake[Assets Under Management],D313)*10)</f>
        <v/>
      </c>
      <c r="L313" s="16">
        <f>IFERROR(SUM(Intake[[#This Row],[Revenue Score]:[AUM Score]]),"")</f>
        <v>0</v>
      </c>
      <c r="M313" s="18"/>
      <c r="N313" s="18"/>
      <c r="O313" s="18"/>
      <c r="P313" s="18"/>
      <c r="Q313" s="18"/>
      <c r="R313" s="15">
        <f>SUM(Intake[[#This Row],[Referral Potential]:[Savings Potential]])</f>
        <v>0</v>
      </c>
      <c r="S313" s="15">
        <f>+Intake[[#This Row],[Quantitative Score]]+Intake[[#This Row],[Qualitative Score]]</f>
        <v>0</v>
      </c>
      <c r="T31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3" s="102"/>
      <c r="V313" s="102"/>
      <c r="W313" s="103"/>
      <c r="X313" s="103"/>
      <c r="Y313" s="44" t="str">
        <f>IFERROR(IF(S313=0,"",_xlfn.PERCENTRANK.EXC(Intake[Total Score],S313)),)</f>
        <v/>
      </c>
      <c r="Z313" s="38" t="str">
        <f xml:space="preserve">
(IF(Intake[[#This Row],[Rank]]="","",
IF(Intake[[#This Row],[Rank]]&gt;($Z$6+$Z$5+$Z$4),$Y$3,
IF(Intake[[#This Row],[Rank]]&gt;($Z$6+$Z$5),$Y$4,
IF(Intake[[#This Row],[Rank]]&gt;($Z$6),$Y$5,
IF(Intake[[#This Row],[Rank]]&lt;($Z$6),$Y$6,
))))))</f>
        <v/>
      </c>
      <c r="AA313" s="20"/>
      <c r="AB313" s="20" t="s">
        <v>73</v>
      </c>
      <c r="AC313" s="20"/>
      <c r="AD313" s="106"/>
      <c r="AE313" s="106"/>
      <c r="AF313" s="106"/>
      <c r="AG313" s="106"/>
      <c r="AH313" s="106"/>
      <c r="AI313" s="106"/>
      <c r="AJ313" s="107"/>
      <c r="AK313" s="108"/>
      <c r="AL313" s="107"/>
      <c r="AM313" s="107"/>
      <c r="AN313" s="107"/>
      <c r="AO313" s="107"/>
      <c r="AP313" s="109"/>
      <c r="AQ313" s="107"/>
    </row>
    <row r="314" spans="2:43" ht="14.85" customHeight="1" x14ac:dyDescent="0.3">
      <c r="B314" s="18" t="s">
        <v>379</v>
      </c>
      <c r="C314" s="107" t="s">
        <v>77</v>
      </c>
      <c r="D314" s="97"/>
      <c r="E314" s="97"/>
      <c r="F314" s="98"/>
      <c r="G314" s="97"/>
      <c r="H314" s="97"/>
      <c r="I314" s="101" t="str">
        <f t="shared" si="4"/>
        <v/>
      </c>
      <c r="J314" s="16" t="str">
        <f>IF(G314="","",PERCENTRANK(Intake[T-12 Production],G314)*10)</f>
        <v/>
      </c>
      <c r="K314" s="16" t="str">
        <f>IF(D314="","",PERCENTRANK(Intake[Assets Under Management],D314)*10)</f>
        <v/>
      </c>
      <c r="L314" s="16">
        <f>IFERROR(SUM(Intake[[#This Row],[Revenue Score]:[AUM Score]]),"")</f>
        <v>0</v>
      </c>
      <c r="M314" s="18"/>
      <c r="N314" s="18"/>
      <c r="O314" s="18"/>
      <c r="P314" s="18"/>
      <c r="Q314" s="18"/>
      <c r="R314" s="15">
        <f>SUM(Intake[[#This Row],[Referral Potential]:[Savings Potential]])</f>
        <v>0</v>
      </c>
      <c r="S314" s="15">
        <f>+Intake[[#This Row],[Quantitative Score]]+Intake[[#This Row],[Qualitative Score]]</f>
        <v>0</v>
      </c>
      <c r="T31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4" s="102"/>
      <c r="V314" s="102"/>
      <c r="W314" s="103"/>
      <c r="X314" s="103"/>
      <c r="Y314" s="44" t="str">
        <f>IFERROR(IF(S314=0,"",_xlfn.PERCENTRANK.EXC(Intake[Total Score],S314)),)</f>
        <v/>
      </c>
      <c r="Z314" s="38" t="str">
        <f xml:space="preserve">
(IF(Intake[[#This Row],[Rank]]="","",
IF(Intake[[#This Row],[Rank]]&gt;($Z$6+$Z$5+$Z$4),$Y$3,
IF(Intake[[#This Row],[Rank]]&gt;($Z$6+$Z$5),$Y$4,
IF(Intake[[#This Row],[Rank]]&gt;($Z$6),$Y$5,
IF(Intake[[#This Row],[Rank]]&lt;($Z$6),$Y$6,
))))))</f>
        <v/>
      </c>
      <c r="AA314" s="20"/>
      <c r="AB314" s="20" t="s">
        <v>73</v>
      </c>
      <c r="AC314" s="20"/>
      <c r="AD314" s="106"/>
      <c r="AE314" s="106"/>
      <c r="AF314" s="106"/>
      <c r="AG314" s="106"/>
      <c r="AH314" s="106"/>
      <c r="AI314" s="106"/>
      <c r="AJ314" s="107"/>
      <c r="AK314" s="108"/>
      <c r="AL314" s="107"/>
      <c r="AM314" s="107"/>
      <c r="AN314" s="107"/>
      <c r="AO314" s="107"/>
      <c r="AP314" s="109"/>
      <c r="AQ314" s="107"/>
    </row>
    <row r="315" spans="2:43" ht="14.85" customHeight="1" x14ac:dyDescent="0.3">
      <c r="B315" s="18" t="s">
        <v>380</v>
      </c>
      <c r="C315" s="107" t="s">
        <v>72</v>
      </c>
      <c r="D315" s="97"/>
      <c r="E315" s="97"/>
      <c r="F315" s="98"/>
      <c r="G315" s="97"/>
      <c r="H315" s="98"/>
      <c r="I315" s="101" t="str">
        <f t="shared" si="4"/>
        <v/>
      </c>
      <c r="J315" s="16" t="str">
        <f>IF(G315="","",PERCENTRANK(Intake[T-12 Production],G315)*10)</f>
        <v/>
      </c>
      <c r="K315" s="16" t="str">
        <f>IF(D315="","",PERCENTRANK(Intake[Assets Under Management],D315)*10)</f>
        <v/>
      </c>
      <c r="L315" s="16">
        <f>IFERROR(SUM(Intake[[#This Row],[Revenue Score]:[AUM Score]]),"")</f>
        <v>0</v>
      </c>
      <c r="M315" s="18"/>
      <c r="N315" s="18"/>
      <c r="O315" s="18"/>
      <c r="P315" s="18"/>
      <c r="Q315" s="18"/>
      <c r="R315" s="15">
        <f>SUM(Intake[[#This Row],[Referral Potential]:[Savings Potential]])</f>
        <v>0</v>
      </c>
      <c r="S315" s="15">
        <f>+Intake[[#This Row],[Quantitative Score]]+Intake[[#This Row],[Qualitative Score]]</f>
        <v>0</v>
      </c>
      <c r="T31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5" s="102"/>
      <c r="V315" s="102"/>
      <c r="W315" s="103"/>
      <c r="X315" s="103"/>
      <c r="Y315" s="44" t="str">
        <f>IFERROR(IF(S315=0,"",_xlfn.PERCENTRANK.EXC(Intake[Total Score],S315)),)</f>
        <v/>
      </c>
      <c r="Z315" s="38" t="str">
        <f xml:space="preserve">
(IF(Intake[[#This Row],[Rank]]="","",
IF(Intake[[#This Row],[Rank]]&gt;($Z$6+$Z$5+$Z$4),$Y$3,
IF(Intake[[#This Row],[Rank]]&gt;($Z$6+$Z$5),$Y$4,
IF(Intake[[#This Row],[Rank]]&gt;($Z$6),$Y$5,
IF(Intake[[#This Row],[Rank]]&lt;($Z$6),$Y$6,
))))))</f>
        <v/>
      </c>
      <c r="AA315" s="20"/>
      <c r="AB315" s="20" t="s">
        <v>73</v>
      </c>
      <c r="AC315" s="20"/>
      <c r="AD315" s="106"/>
      <c r="AE315" s="106"/>
      <c r="AF315" s="106"/>
      <c r="AG315" s="106"/>
      <c r="AH315" s="106"/>
      <c r="AI315" s="106"/>
      <c r="AJ315" s="107"/>
      <c r="AK315" s="108"/>
      <c r="AL315" s="107"/>
      <c r="AM315" s="107"/>
      <c r="AN315" s="107"/>
      <c r="AO315" s="107"/>
      <c r="AP315" s="109"/>
      <c r="AQ315" s="107"/>
    </row>
    <row r="316" spans="2:43" ht="14.85" customHeight="1" x14ac:dyDescent="0.3">
      <c r="B316" s="18" t="s">
        <v>381</v>
      </c>
      <c r="C316" s="107" t="s">
        <v>72</v>
      </c>
      <c r="D316" s="97"/>
      <c r="E316" s="97"/>
      <c r="F316" s="98"/>
      <c r="G316" s="97"/>
      <c r="H316" s="98"/>
      <c r="I316" s="101" t="str">
        <f t="shared" si="4"/>
        <v/>
      </c>
      <c r="J316" s="16" t="str">
        <f>IF(G316="","",PERCENTRANK(Intake[T-12 Production],G316)*10)</f>
        <v/>
      </c>
      <c r="K316" s="16" t="str">
        <f>IF(D316="","",PERCENTRANK(Intake[Assets Under Management],D316)*10)</f>
        <v/>
      </c>
      <c r="L316" s="16">
        <f>IFERROR(SUM(Intake[[#This Row],[Revenue Score]:[AUM Score]]),"")</f>
        <v>0</v>
      </c>
      <c r="M316" s="18"/>
      <c r="N316" s="18"/>
      <c r="O316" s="18"/>
      <c r="P316" s="18"/>
      <c r="Q316" s="18"/>
      <c r="R316" s="15">
        <f>SUM(Intake[[#This Row],[Referral Potential]:[Savings Potential]])</f>
        <v>0</v>
      </c>
      <c r="S316" s="15">
        <f>+Intake[[#This Row],[Quantitative Score]]+Intake[[#This Row],[Qualitative Score]]</f>
        <v>0</v>
      </c>
      <c r="T31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6" s="102"/>
      <c r="V316" s="102"/>
      <c r="W316" s="103"/>
      <c r="X316" s="103"/>
      <c r="Y316" s="44" t="str">
        <f>IFERROR(IF(S316=0,"",_xlfn.PERCENTRANK.EXC(Intake[Total Score],S316)),)</f>
        <v/>
      </c>
      <c r="Z316" s="38" t="str">
        <f xml:space="preserve">
(IF(Intake[[#This Row],[Rank]]="","",
IF(Intake[[#This Row],[Rank]]&gt;($Z$6+$Z$5+$Z$4),$Y$3,
IF(Intake[[#This Row],[Rank]]&gt;($Z$6+$Z$5),$Y$4,
IF(Intake[[#This Row],[Rank]]&gt;($Z$6),$Y$5,
IF(Intake[[#This Row],[Rank]]&lt;($Z$6),$Y$6,
))))))</f>
        <v/>
      </c>
      <c r="AA316" s="20"/>
      <c r="AB316" s="20" t="s">
        <v>73</v>
      </c>
      <c r="AC316" s="20"/>
      <c r="AD316" s="106"/>
      <c r="AE316" s="106"/>
      <c r="AF316" s="106"/>
      <c r="AG316" s="106"/>
      <c r="AH316" s="106"/>
      <c r="AI316" s="106"/>
      <c r="AJ316" s="109"/>
      <c r="AK316" s="110"/>
      <c r="AL316" s="107"/>
      <c r="AM316" s="107"/>
      <c r="AN316" s="107"/>
      <c r="AO316" s="107"/>
      <c r="AP316" s="107"/>
      <c r="AQ316" s="107"/>
    </row>
    <row r="317" spans="2:43" ht="14.85" customHeight="1" x14ac:dyDescent="0.3">
      <c r="B317" s="18" t="s">
        <v>382</v>
      </c>
      <c r="C317" s="107" t="s">
        <v>72</v>
      </c>
      <c r="D317" s="97"/>
      <c r="E317" s="97"/>
      <c r="F317" s="98"/>
      <c r="G317" s="97"/>
      <c r="H317" s="98"/>
      <c r="I317" s="101" t="str">
        <f t="shared" si="4"/>
        <v/>
      </c>
      <c r="J317" s="16" t="str">
        <f>IF(G317="","",PERCENTRANK(Intake[T-12 Production],G317)*10)</f>
        <v/>
      </c>
      <c r="K317" s="16" t="str">
        <f>IF(D317="","",PERCENTRANK(Intake[Assets Under Management],D317)*10)</f>
        <v/>
      </c>
      <c r="L317" s="16">
        <f>IFERROR(SUM(Intake[[#This Row],[Revenue Score]:[AUM Score]]),"")</f>
        <v>0</v>
      </c>
      <c r="M317" s="18"/>
      <c r="N317" s="18"/>
      <c r="O317" s="18"/>
      <c r="P317" s="18"/>
      <c r="Q317" s="18"/>
      <c r="R317" s="15">
        <f>SUM(Intake[[#This Row],[Referral Potential]:[Savings Potential]])</f>
        <v>0</v>
      </c>
      <c r="S317" s="15">
        <f>+Intake[[#This Row],[Quantitative Score]]+Intake[[#This Row],[Qualitative Score]]</f>
        <v>0</v>
      </c>
      <c r="T31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7" s="102"/>
      <c r="V317" s="102"/>
      <c r="W317" s="103"/>
      <c r="X317" s="103"/>
      <c r="Y317" s="44" t="str">
        <f>IFERROR(IF(S317=0,"",_xlfn.PERCENTRANK.EXC(Intake[Total Score],S317)),)</f>
        <v/>
      </c>
      <c r="Z317" s="38" t="str">
        <f xml:space="preserve">
(IF(Intake[[#This Row],[Rank]]="","",
IF(Intake[[#This Row],[Rank]]&gt;($Z$6+$Z$5+$Z$4),$Y$3,
IF(Intake[[#This Row],[Rank]]&gt;($Z$6+$Z$5),$Y$4,
IF(Intake[[#This Row],[Rank]]&gt;($Z$6),$Y$5,
IF(Intake[[#This Row],[Rank]]&lt;($Z$6),$Y$6,
))))))</f>
        <v/>
      </c>
      <c r="AA317" s="20"/>
      <c r="AB317" s="20" t="s">
        <v>73</v>
      </c>
      <c r="AC317" s="20"/>
      <c r="AD317" s="106"/>
      <c r="AE317" s="106"/>
      <c r="AF317" s="106"/>
      <c r="AG317" s="106"/>
      <c r="AH317" s="106"/>
      <c r="AI317" s="106"/>
      <c r="AJ317" s="109"/>
      <c r="AK317" s="110"/>
      <c r="AL317" s="109"/>
      <c r="AM317" s="107"/>
      <c r="AN317" s="109"/>
      <c r="AO317" s="107"/>
      <c r="AP317" s="109"/>
      <c r="AQ317" s="109"/>
    </row>
    <row r="318" spans="2:43" ht="14.85" customHeight="1" x14ac:dyDescent="0.3">
      <c r="B318" s="18" t="s">
        <v>383</v>
      </c>
      <c r="C318" s="107" t="s">
        <v>77</v>
      </c>
      <c r="D318" s="97"/>
      <c r="E318" s="97"/>
      <c r="F318" s="98"/>
      <c r="G318" s="97"/>
      <c r="H318" s="97"/>
      <c r="I318" s="101" t="str">
        <f t="shared" si="4"/>
        <v/>
      </c>
      <c r="J318" s="16" t="str">
        <f>IF(G318="","",PERCENTRANK(Intake[T-12 Production],G318)*10)</f>
        <v/>
      </c>
      <c r="K318" s="16" t="str">
        <f>IF(D318="","",PERCENTRANK(Intake[Assets Under Management],D318)*10)</f>
        <v/>
      </c>
      <c r="L318" s="16">
        <f>IFERROR(SUM(Intake[[#This Row],[Revenue Score]:[AUM Score]]),"")</f>
        <v>0</v>
      </c>
      <c r="M318" s="18"/>
      <c r="N318" s="18"/>
      <c r="O318" s="18"/>
      <c r="P318" s="18"/>
      <c r="Q318" s="18"/>
      <c r="R318" s="15">
        <f>SUM(Intake[[#This Row],[Referral Potential]:[Savings Potential]])</f>
        <v>0</v>
      </c>
      <c r="S318" s="15">
        <f>+Intake[[#This Row],[Quantitative Score]]+Intake[[#This Row],[Qualitative Score]]</f>
        <v>0</v>
      </c>
      <c r="T31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8" s="102"/>
      <c r="V318" s="102"/>
      <c r="W318" s="103"/>
      <c r="X318" s="103"/>
      <c r="Y318" s="44" t="str">
        <f>IFERROR(IF(S318=0,"",_xlfn.PERCENTRANK.EXC(Intake[Total Score],S318)),)</f>
        <v/>
      </c>
      <c r="Z318" s="38" t="str">
        <f xml:space="preserve">
(IF(Intake[[#This Row],[Rank]]="","",
IF(Intake[[#This Row],[Rank]]&gt;($Z$6+$Z$5+$Z$4),$Y$3,
IF(Intake[[#This Row],[Rank]]&gt;($Z$6+$Z$5),$Y$4,
IF(Intake[[#This Row],[Rank]]&gt;($Z$6),$Y$5,
IF(Intake[[#This Row],[Rank]]&lt;($Z$6),$Y$6,
))))))</f>
        <v/>
      </c>
      <c r="AA318" s="20"/>
      <c r="AB318" s="20" t="s">
        <v>73</v>
      </c>
      <c r="AC318" s="20"/>
      <c r="AD318" s="106"/>
      <c r="AE318" s="106"/>
      <c r="AF318" s="106"/>
      <c r="AG318" s="106"/>
      <c r="AH318" s="106"/>
      <c r="AI318" s="106"/>
      <c r="AJ318" s="107"/>
      <c r="AK318" s="108"/>
      <c r="AL318" s="107"/>
      <c r="AM318" s="107"/>
      <c r="AN318" s="107"/>
      <c r="AO318" s="107"/>
      <c r="AP318" s="109"/>
      <c r="AQ318" s="107"/>
    </row>
    <row r="319" spans="2:43" ht="14.85" customHeight="1" x14ac:dyDescent="0.3">
      <c r="B319" s="18" t="s">
        <v>384</v>
      </c>
      <c r="C319" s="107" t="s">
        <v>81</v>
      </c>
      <c r="D319" s="97"/>
      <c r="E319" s="97"/>
      <c r="F319" s="98"/>
      <c r="G319" s="97"/>
      <c r="H319" s="98"/>
      <c r="I319" s="101" t="str">
        <f t="shared" si="4"/>
        <v/>
      </c>
      <c r="J319" s="16" t="str">
        <f>IF(G319="","",PERCENTRANK(Intake[T-12 Production],G319)*10)</f>
        <v/>
      </c>
      <c r="K319" s="16" t="str">
        <f>IF(D319="","",PERCENTRANK(Intake[Assets Under Management],D319)*10)</f>
        <v/>
      </c>
      <c r="L319" s="16">
        <f>IFERROR(SUM(Intake[[#This Row],[Revenue Score]:[AUM Score]]),"")</f>
        <v>0</v>
      </c>
      <c r="M319" s="18"/>
      <c r="N319" s="18"/>
      <c r="O319" s="18"/>
      <c r="P319" s="18"/>
      <c r="Q319" s="18"/>
      <c r="R319" s="15">
        <f>SUM(Intake[[#This Row],[Referral Potential]:[Savings Potential]])</f>
        <v>0</v>
      </c>
      <c r="S319" s="15">
        <f>+Intake[[#This Row],[Quantitative Score]]+Intake[[#This Row],[Qualitative Score]]</f>
        <v>0</v>
      </c>
      <c r="T31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19" s="102"/>
      <c r="V319" s="102"/>
      <c r="W319" s="103"/>
      <c r="X319" s="103"/>
      <c r="Y319" s="44" t="str">
        <f>IFERROR(IF(S319=0,"",_xlfn.PERCENTRANK.EXC(Intake[Total Score],S319)),)</f>
        <v/>
      </c>
      <c r="Z319" s="38" t="str">
        <f xml:space="preserve">
(IF(Intake[[#This Row],[Rank]]="","",
IF(Intake[[#This Row],[Rank]]&gt;($Z$6+$Z$5+$Z$4),$Y$3,
IF(Intake[[#This Row],[Rank]]&gt;($Z$6+$Z$5),$Y$4,
IF(Intake[[#This Row],[Rank]]&gt;($Z$6),$Y$5,
IF(Intake[[#This Row],[Rank]]&lt;($Z$6),$Y$6,
))))))</f>
        <v/>
      </c>
      <c r="AA319" s="20"/>
      <c r="AB319" s="20" t="s">
        <v>73</v>
      </c>
      <c r="AC319" s="20"/>
      <c r="AD319" s="106"/>
      <c r="AE319" s="106"/>
      <c r="AF319" s="106"/>
      <c r="AG319" s="106"/>
      <c r="AH319" s="106"/>
      <c r="AI319" s="106"/>
      <c r="AJ319" s="107"/>
      <c r="AK319" s="108"/>
      <c r="AL319" s="107"/>
      <c r="AM319" s="107"/>
      <c r="AN319" s="107"/>
      <c r="AO319" s="107"/>
      <c r="AP319" s="109"/>
      <c r="AQ319" s="107"/>
    </row>
    <row r="320" spans="2:43" ht="14.85" customHeight="1" x14ac:dyDescent="0.3">
      <c r="B320" s="18" t="s">
        <v>385</v>
      </c>
      <c r="C320" s="107" t="s">
        <v>77</v>
      </c>
      <c r="D320" s="97"/>
      <c r="E320" s="97"/>
      <c r="F320" s="98"/>
      <c r="G320" s="97"/>
      <c r="H320" s="97"/>
      <c r="I320" s="101" t="str">
        <f t="shared" si="4"/>
        <v/>
      </c>
      <c r="J320" s="16" t="str">
        <f>IF(G320="","",PERCENTRANK(Intake[T-12 Production],G320)*10)</f>
        <v/>
      </c>
      <c r="K320" s="16" t="str">
        <f>IF(D320="","",PERCENTRANK(Intake[Assets Under Management],D320)*10)</f>
        <v/>
      </c>
      <c r="L320" s="16">
        <f>IFERROR(SUM(Intake[[#This Row],[Revenue Score]:[AUM Score]]),"")</f>
        <v>0</v>
      </c>
      <c r="M320" s="18"/>
      <c r="N320" s="18"/>
      <c r="O320" s="18"/>
      <c r="P320" s="18"/>
      <c r="Q320" s="18"/>
      <c r="R320" s="15">
        <f>SUM(Intake[[#This Row],[Referral Potential]:[Savings Potential]])</f>
        <v>0</v>
      </c>
      <c r="S320" s="15">
        <f>+Intake[[#This Row],[Quantitative Score]]+Intake[[#This Row],[Qualitative Score]]</f>
        <v>0</v>
      </c>
      <c r="T32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0" s="102"/>
      <c r="V320" s="102"/>
      <c r="W320" s="103"/>
      <c r="X320" s="103"/>
      <c r="Y320" s="44" t="str">
        <f>IFERROR(IF(S320=0,"",_xlfn.PERCENTRANK.EXC(Intake[Total Score],S320)),)</f>
        <v/>
      </c>
      <c r="Z320" s="38" t="str">
        <f xml:space="preserve">
(IF(Intake[[#This Row],[Rank]]="","",
IF(Intake[[#This Row],[Rank]]&gt;($Z$6+$Z$5+$Z$4),$Y$3,
IF(Intake[[#This Row],[Rank]]&gt;($Z$6+$Z$5),$Y$4,
IF(Intake[[#This Row],[Rank]]&gt;($Z$6),$Y$5,
IF(Intake[[#This Row],[Rank]]&lt;($Z$6),$Y$6,
))))))</f>
        <v/>
      </c>
      <c r="AA320" s="20"/>
      <c r="AB320" s="20" t="s">
        <v>73</v>
      </c>
      <c r="AC320" s="20"/>
      <c r="AD320" s="106"/>
      <c r="AE320" s="106"/>
      <c r="AF320" s="106"/>
      <c r="AG320" s="106"/>
      <c r="AH320" s="106"/>
      <c r="AI320" s="106"/>
      <c r="AJ320" s="109"/>
      <c r="AK320" s="110"/>
      <c r="AL320" s="107"/>
      <c r="AM320" s="107"/>
      <c r="AN320" s="107"/>
      <c r="AO320" s="107"/>
      <c r="AP320" s="107"/>
      <c r="AQ320" s="107"/>
    </row>
    <row r="321" spans="2:43" ht="14.85" customHeight="1" x14ac:dyDescent="0.3">
      <c r="B321" s="18" t="s">
        <v>386</v>
      </c>
      <c r="C321" s="107" t="s">
        <v>77</v>
      </c>
      <c r="D321" s="97"/>
      <c r="E321" s="97"/>
      <c r="F321" s="98"/>
      <c r="G321" s="97"/>
      <c r="H321" s="97"/>
      <c r="I321" s="101" t="str">
        <f t="shared" si="4"/>
        <v/>
      </c>
      <c r="J321" s="16" t="str">
        <f>IF(G321="","",PERCENTRANK(Intake[T-12 Production],G321)*10)</f>
        <v/>
      </c>
      <c r="K321" s="16" t="str">
        <f>IF(D321="","",PERCENTRANK(Intake[Assets Under Management],D321)*10)</f>
        <v/>
      </c>
      <c r="L321" s="16">
        <f>IFERROR(SUM(Intake[[#This Row],[Revenue Score]:[AUM Score]]),"")</f>
        <v>0</v>
      </c>
      <c r="M321" s="18"/>
      <c r="N321" s="18"/>
      <c r="O321" s="18"/>
      <c r="P321" s="18"/>
      <c r="Q321" s="18"/>
      <c r="R321" s="15">
        <f>SUM(Intake[[#This Row],[Referral Potential]:[Savings Potential]])</f>
        <v>0</v>
      </c>
      <c r="S321" s="15">
        <f>+Intake[[#This Row],[Quantitative Score]]+Intake[[#This Row],[Qualitative Score]]</f>
        <v>0</v>
      </c>
      <c r="T32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1" s="102"/>
      <c r="V321" s="102"/>
      <c r="W321" s="103"/>
      <c r="X321" s="103"/>
      <c r="Y321" s="44" t="str">
        <f>IFERROR(IF(S321=0,"",_xlfn.PERCENTRANK.EXC(Intake[Total Score],S321)),)</f>
        <v/>
      </c>
      <c r="Z321" s="38" t="str">
        <f xml:space="preserve">
(IF(Intake[[#This Row],[Rank]]="","",
IF(Intake[[#This Row],[Rank]]&gt;($Z$6+$Z$5+$Z$4),$Y$3,
IF(Intake[[#This Row],[Rank]]&gt;($Z$6+$Z$5),$Y$4,
IF(Intake[[#This Row],[Rank]]&gt;($Z$6),$Y$5,
IF(Intake[[#This Row],[Rank]]&lt;($Z$6),$Y$6,
))))))</f>
        <v/>
      </c>
      <c r="AA321" s="20"/>
      <c r="AB321" s="20" t="s">
        <v>73</v>
      </c>
      <c r="AC321" s="20"/>
      <c r="AD321" s="106"/>
      <c r="AE321" s="106"/>
      <c r="AF321" s="106"/>
      <c r="AG321" s="106"/>
      <c r="AH321" s="106"/>
      <c r="AI321" s="106"/>
      <c r="AJ321" s="109"/>
      <c r="AK321" s="110"/>
      <c r="AL321" s="107"/>
      <c r="AM321" s="111"/>
      <c r="AN321" s="107"/>
      <c r="AO321" s="107"/>
      <c r="AP321" s="109"/>
      <c r="AQ321" s="107"/>
    </row>
    <row r="322" spans="2:43" ht="14.85" customHeight="1" x14ac:dyDescent="0.3">
      <c r="B322" s="18" t="s">
        <v>387</v>
      </c>
      <c r="C322" s="107" t="s">
        <v>72</v>
      </c>
      <c r="D322" s="97"/>
      <c r="E322" s="97"/>
      <c r="F322" s="98"/>
      <c r="G322" s="97"/>
      <c r="H322" s="98"/>
      <c r="I322" s="101" t="str">
        <f t="shared" si="4"/>
        <v/>
      </c>
      <c r="J322" s="16" t="str">
        <f>IF(G322="","",PERCENTRANK(Intake[T-12 Production],G322)*10)</f>
        <v/>
      </c>
      <c r="K322" s="16" t="str">
        <f>IF(D322="","",PERCENTRANK(Intake[Assets Under Management],D322)*10)</f>
        <v/>
      </c>
      <c r="L322" s="16">
        <f>IFERROR(SUM(Intake[[#This Row],[Revenue Score]:[AUM Score]]),"")</f>
        <v>0</v>
      </c>
      <c r="M322" s="18"/>
      <c r="N322" s="18"/>
      <c r="O322" s="18"/>
      <c r="P322" s="18"/>
      <c r="Q322" s="18"/>
      <c r="R322" s="15">
        <f>SUM(Intake[[#This Row],[Referral Potential]:[Savings Potential]])</f>
        <v>0</v>
      </c>
      <c r="S322" s="15">
        <f>+Intake[[#This Row],[Quantitative Score]]+Intake[[#This Row],[Qualitative Score]]</f>
        <v>0</v>
      </c>
      <c r="T32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2" s="102"/>
      <c r="V322" s="102"/>
      <c r="W322" s="103"/>
      <c r="X322" s="103"/>
      <c r="Y322" s="44" t="str">
        <f>IFERROR(IF(S322=0,"",_xlfn.PERCENTRANK.EXC(Intake[Total Score],S322)),)</f>
        <v/>
      </c>
      <c r="Z322" s="38" t="str">
        <f xml:space="preserve">
(IF(Intake[[#This Row],[Rank]]="","",
IF(Intake[[#This Row],[Rank]]&gt;($Z$6+$Z$5+$Z$4),$Y$3,
IF(Intake[[#This Row],[Rank]]&gt;($Z$6+$Z$5),$Y$4,
IF(Intake[[#This Row],[Rank]]&gt;($Z$6),$Y$5,
IF(Intake[[#This Row],[Rank]]&lt;($Z$6),$Y$6,
))))))</f>
        <v/>
      </c>
      <c r="AA322" s="20"/>
      <c r="AB322" s="20" t="s">
        <v>73</v>
      </c>
      <c r="AC322" s="20"/>
      <c r="AD322" s="106"/>
      <c r="AE322" s="106"/>
      <c r="AF322" s="106"/>
      <c r="AG322" s="106"/>
      <c r="AH322" s="106"/>
      <c r="AI322" s="106"/>
      <c r="AJ322" s="107"/>
      <c r="AK322" s="108"/>
      <c r="AL322" s="107"/>
      <c r="AM322" s="107"/>
      <c r="AN322" s="107"/>
      <c r="AO322" s="107"/>
      <c r="AP322" s="107"/>
      <c r="AQ322" s="107"/>
    </row>
    <row r="323" spans="2:43" ht="14.85" customHeight="1" x14ac:dyDescent="0.3">
      <c r="B323" s="18" t="s">
        <v>388</v>
      </c>
      <c r="C323" s="107" t="s">
        <v>77</v>
      </c>
      <c r="D323" s="97"/>
      <c r="E323" s="97"/>
      <c r="F323" s="98"/>
      <c r="G323" s="97"/>
      <c r="H323" s="97"/>
      <c r="I323" s="101" t="str">
        <f t="shared" si="4"/>
        <v/>
      </c>
      <c r="J323" s="16" t="str">
        <f>IF(G323="","",PERCENTRANK(Intake[T-12 Production],G323)*10)</f>
        <v/>
      </c>
      <c r="K323" s="16" t="str">
        <f>IF(D323="","",PERCENTRANK(Intake[Assets Under Management],D323)*10)</f>
        <v/>
      </c>
      <c r="L323" s="16">
        <f>IFERROR(SUM(Intake[[#This Row],[Revenue Score]:[AUM Score]]),"")</f>
        <v>0</v>
      </c>
      <c r="M323" s="18"/>
      <c r="N323" s="18"/>
      <c r="O323" s="18"/>
      <c r="P323" s="18"/>
      <c r="Q323" s="18"/>
      <c r="R323" s="15">
        <f>SUM(Intake[[#This Row],[Referral Potential]:[Savings Potential]])</f>
        <v>0</v>
      </c>
      <c r="S323" s="15">
        <f>+Intake[[#This Row],[Quantitative Score]]+Intake[[#This Row],[Qualitative Score]]</f>
        <v>0</v>
      </c>
      <c r="T32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3" s="102"/>
      <c r="V323" s="102"/>
      <c r="W323" s="103"/>
      <c r="X323" s="103"/>
      <c r="Y323" s="44" t="str">
        <f>IFERROR(IF(S323=0,"",_xlfn.PERCENTRANK.EXC(Intake[Total Score],S323)),)</f>
        <v/>
      </c>
      <c r="Z323" s="38" t="str">
        <f xml:space="preserve">
(IF(Intake[[#This Row],[Rank]]="","",
IF(Intake[[#This Row],[Rank]]&gt;($Z$6+$Z$5+$Z$4),$Y$3,
IF(Intake[[#This Row],[Rank]]&gt;($Z$6+$Z$5),$Y$4,
IF(Intake[[#This Row],[Rank]]&gt;($Z$6),$Y$5,
IF(Intake[[#This Row],[Rank]]&lt;($Z$6),$Y$6,
))))))</f>
        <v/>
      </c>
      <c r="AA323" s="20"/>
      <c r="AB323" s="20" t="s">
        <v>73</v>
      </c>
      <c r="AC323" s="20"/>
      <c r="AD323" s="106"/>
      <c r="AE323" s="106"/>
      <c r="AF323" s="106"/>
      <c r="AG323" s="106"/>
      <c r="AH323" s="106"/>
      <c r="AI323" s="106"/>
      <c r="AJ323" s="107"/>
      <c r="AK323" s="108"/>
      <c r="AL323" s="107"/>
      <c r="AM323" s="107"/>
      <c r="AN323" s="107"/>
      <c r="AO323" s="107"/>
      <c r="AP323" s="109"/>
      <c r="AQ323" s="107"/>
    </row>
    <row r="324" spans="2:43" ht="14.85" customHeight="1" x14ac:dyDescent="0.3">
      <c r="B324" s="18" t="s">
        <v>389</v>
      </c>
      <c r="C324" s="107" t="s">
        <v>77</v>
      </c>
      <c r="D324" s="97"/>
      <c r="E324" s="97"/>
      <c r="F324" s="98"/>
      <c r="G324" s="97"/>
      <c r="H324" s="97"/>
      <c r="I324" s="101" t="str">
        <f t="shared" si="4"/>
        <v/>
      </c>
      <c r="J324" s="16" t="str">
        <f>IF(G324="","",PERCENTRANK(Intake[T-12 Production],G324)*10)</f>
        <v/>
      </c>
      <c r="K324" s="16" t="str">
        <f>IF(D324="","",PERCENTRANK(Intake[Assets Under Management],D324)*10)</f>
        <v/>
      </c>
      <c r="L324" s="16">
        <f>IFERROR(SUM(Intake[[#This Row],[Revenue Score]:[AUM Score]]),"")</f>
        <v>0</v>
      </c>
      <c r="M324" s="18"/>
      <c r="N324" s="18"/>
      <c r="O324" s="18"/>
      <c r="P324" s="18"/>
      <c r="Q324" s="18"/>
      <c r="R324" s="15">
        <f>SUM(Intake[[#This Row],[Referral Potential]:[Savings Potential]])</f>
        <v>0</v>
      </c>
      <c r="S324" s="15">
        <f>+Intake[[#This Row],[Quantitative Score]]+Intake[[#This Row],[Qualitative Score]]</f>
        <v>0</v>
      </c>
      <c r="T32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4" s="102"/>
      <c r="V324" s="102"/>
      <c r="W324" s="103"/>
      <c r="X324" s="103"/>
      <c r="Y324" s="44" t="str">
        <f>IFERROR(IF(S324=0,"",_xlfn.PERCENTRANK.EXC(Intake[Total Score],S324)),)</f>
        <v/>
      </c>
      <c r="Z324" s="38" t="str">
        <f xml:space="preserve">
(IF(Intake[[#This Row],[Rank]]="","",
IF(Intake[[#This Row],[Rank]]&gt;($Z$6+$Z$5+$Z$4),$Y$3,
IF(Intake[[#This Row],[Rank]]&gt;($Z$6+$Z$5),$Y$4,
IF(Intake[[#This Row],[Rank]]&gt;($Z$6),$Y$5,
IF(Intake[[#This Row],[Rank]]&lt;($Z$6),$Y$6,
))))))</f>
        <v/>
      </c>
      <c r="AA324" s="20"/>
      <c r="AB324" s="20" t="s">
        <v>73</v>
      </c>
      <c r="AC324" s="20"/>
      <c r="AD324" s="106"/>
      <c r="AE324" s="106"/>
      <c r="AF324" s="106"/>
      <c r="AG324" s="106"/>
      <c r="AH324" s="106"/>
      <c r="AI324" s="106"/>
      <c r="AJ324" s="109"/>
      <c r="AK324" s="110"/>
      <c r="AL324" s="109"/>
      <c r="AM324" s="111"/>
      <c r="AN324" s="109"/>
      <c r="AO324" s="107"/>
      <c r="AP324" s="109"/>
      <c r="AQ324" s="109"/>
    </row>
    <row r="325" spans="2:43" ht="14.85" customHeight="1" x14ac:dyDescent="0.3">
      <c r="B325" s="18" t="s">
        <v>390</v>
      </c>
      <c r="C325" s="107" t="s">
        <v>81</v>
      </c>
      <c r="D325" s="97"/>
      <c r="E325" s="97"/>
      <c r="F325" s="98"/>
      <c r="G325" s="97"/>
      <c r="H325" s="98"/>
      <c r="I325" s="101" t="str">
        <f t="shared" si="4"/>
        <v/>
      </c>
      <c r="J325" s="16" t="str">
        <f>IF(G325="","",PERCENTRANK(Intake[T-12 Production],G325)*10)</f>
        <v/>
      </c>
      <c r="K325" s="16" t="str">
        <f>IF(D325="","",PERCENTRANK(Intake[Assets Under Management],D325)*10)</f>
        <v/>
      </c>
      <c r="L325" s="16">
        <f>IFERROR(SUM(Intake[[#This Row],[Revenue Score]:[AUM Score]]),"")</f>
        <v>0</v>
      </c>
      <c r="M325" s="18"/>
      <c r="N325" s="18"/>
      <c r="O325" s="18"/>
      <c r="P325" s="18"/>
      <c r="Q325" s="18"/>
      <c r="R325" s="15">
        <f>SUM(Intake[[#This Row],[Referral Potential]:[Savings Potential]])</f>
        <v>0</v>
      </c>
      <c r="S325" s="15">
        <f>+Intake[[#This Row],[Quantitative Score]]+Intake[[#This Row],[Qualitative Score]]</f>
        <v>0</v>
      </c>
      <c r="T32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5" s="102"/>
      <c r="V325" s="102"/>
      <c r="W325" s="103"/>
      <c r="X325" s="103"/>
      <c r="Y325" s="44" t="str">
        <f>IFERROR(IF(S325=0,"",_xlfn.PERCENTRANK.EXC(Intake[Total Score],S325)),)</f>
        <v/>
      </c>
      <c r="Z325" s="38" t="str">
        <f xml:space="preserve">
(IF(Intake[[#This Row],[Rank]]="","",
IF(Intake[[#This Row],[Rank]]&gt;($Z$6+$Z$5+$Z$4),$Y$3,
IF(Intake[[#This Row],[Rank]]&gt;($Z$6+$Z$5),$Y$4,
IF(Intake[[#This Row],[Rank]]&gt;($Z$6),$Y$5,
IF(Intake[[#This Row],[Rank]]&lt;($Z$6),$Y$6,
))))))</f>
        <v/>
      </c>
      <c r="AA325" s="20"/>
      <c r="AB325" s="20" t="s">
        <v>73</v>
      </c>
      <c r="AC325" s="20"/>
      <c r="AD325" s="106"/>
      <c r="AE325" s="106"/>
      <c r="AF325" s="106"/>
      <c r="AG325" s="106"/>
      <c r="AH325" s="106"/>
      <c r="AI325" s="106"/>
      <c r="AJ325" s="107"/>
      <c r="AK325" s="108"/>
      <c r="AL325" s="107"/>
      <c r="AM325" s="107"/>
      <c r="AN325" s="107"/>
      <c r="AO325" s="107"/>
      <c r="AP325" s="109"/>
      <c r="AQ325" s="107"/>
    </row>
    <row r="326" spans="2:43" ht="14.85" customHeight="1" x14ac:dyDescent="0.3">
      <c r="B326" s="18" t="s">
        <v>391</v>
      </c>
      <c r="C326" s="107" t="s">
        <v>72</v>
      </c>
      <c r="D326" s="97"/>
      <c r="E326" s="97"/>
      <c r="F326" s="98"/>
      <c r="G326" s="97"/>
      <c r="H326" s="98"/>
      <c r="I326" s="101" t="str">
        <f t="shared" si="4"/>
        <v/>
      </c>
      <c r="J326" s="16" t="str">
        <f>IF(G326="","",PERCENTRANK(Intake[T-12 Production],G326)*10)</f>
        <v/>
      </c>
      <c r="K326" s="16" t="str">
        <f>IF(D326="","",PERCENTRANK(Intake[Assets Under Management],D326)*10)</f>
        <v/>
      </c>
      <c r="L326" s="16">
        <f>IFERROR(SUM(Intake[[#This Row],[Revenue Score]:[AUM Score]]),"")</f>
        <v>0</v>
      </c>
      <c r="M326" s="18"/>
      <c r="N326" s="18"/>
      <c r="O326" s="18"/>
      <c r="P326" s="18"/>
      <c r="Q326" s="18"/>
      <c r="R326" s="15">
        <f>SUM(Intake[[#This Row],[Referral Potential]:[Savings Potential]])</f>
        <v>0</v>
      </c>
      <c r="S326" s="15">
        <f>+Intake[[#This Row],[Quantitative Score]]+Intake[[#This Row],[Qualitative Score]]</f>
        <v>0</v>
      </c>
      <c r="T32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6" s="102"/>
      <c r="V326" s="102"/>
      <c r="W326" s="103"/>
      <c r="X326" s="103"/>
      <c r="Y326" s="44" t="str">
        <f>IFERROR(IF(S326=0,"",_xlfn.PERCENTRANK.EXC(Intake[Total Score],S326)),)</f>
        <v/>
      </c>
      <c r="Z326" s="38" t="str">
        <f xml:space="preserve">
(IF(Intake[[#This Row],[Rank]]="","",
IF(Intake[[#This Row],[Rank]]&gt;($Z$6+$Z$5+$Z$4),$Y$3,
IF(Intake[[#This Row],[Rank]]&gt;($Z$6+$Z$5),$Y$4,
IF(Intake[[#This Row],[Rank]]&gt;($Z$6),$Y$5,
IF(Intake[[#This Row],[Rank]]&lt;($Z$6),$Y$6,
))))))</f>
        <v/>
      </c>
      <c r="AA326" s="20"/>
      <c r="AB326" s="20" t="s">
        <v>73</v>
      </c>
      <c r="AC326" s="20"/>
      <c r="AD326" s="106"/>
      <c r="AE326" s="106"/>
      <c r="AF326" s="106"/>
      <c r="AG326" s="106"/>
      <c r="AH326" s="106"/>
      <c r="AI326" s="106"/>
      <c r="AJ326" s="107"/>
      <c r="AK326" s="108"/>
      <c r="AL326" s="107"/>
      <c r="AM326" s="107"/>
      <c r="AN326" s="107"/>
      <c r="AO326" s="107"/>
      <c r="AP326" s="109"/>
      <c r="AQ326" s="107"/>
    </row>
    <row r="327" spans="2:43" ht="14.85" customHeight="1" x14ac:dyDescent="0.3">
      <c r="B327" s="18" t="s">
        <v>392</v>
      </c>
      <c r="C327" s="107" t="s">
        <v>72</v>
      </c>
      <c r="D327" s="97"/>
      <c r="E327" s="97"/>
      <c r="F327" s="98"/>
      <c r="G327" s="97"/>
      <c r="H327" s="98"/>
      <c r="I327" s="101" t="str">
        <f t="shared" si="4"/>
        <v/>
      </c>
      <c r="J327" s="16" t="str">
        <f>IF(G327="","",PERCENTRANK(Intake[T-12 Production],G327)*10)</f>
        <v/>
      </c>
      <c r="K327" s="16" t="str">
        <f>IF(D327="","",PERCENTRANK(Intake[Assets Under Management],D327)*10)</f>
        <v/>
      </c>
      <c r="L327" s="16">
        <f>IFERROR(SUM(Intake[[#This Row],[Revenue Score]:[AUM Score]]),"")</f>
        <v>0</v>
      </c>
      <c r="M327" s="18"/>
      <c r="N327" s="18"/>
      <c r="O327" s="18"/>
      <c r="P327" s="18"/>
      <c r="Q327" s="18"/>
      <c r="R327" s="15">
        <f>SUM(Intake[[#This Row],[Referral Potential]:[Savings Potential]])</f>
        <v>0</v>
      </c>
      <c r="S327" s="15">
        <f>+Intake[[#This Row],[Quantitative Score]]+Intake[[#This Row],[Qualitative Score]]</f>
        <v>0</v>
      </c>
      <c r="T32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7" s="102"/>
      <c r="V327" s="102"/>
      <c r="W327" s="103"/>
      <c r="X327" s="103"/>
      <c r="Y327" s="44" t="str">
        <f>IFERROR(IF(S327=0,"",_xlfn.PERCENTRANK.EXC(Intake[Total Score],S327)),)</f>
        <v/>
      </c>
      <c r="Z327" s="38" t="str">
        <f xml:space="preserve">
(IF(Intake[[#This Row],[Rank]]="","",
IF(Intake[[#This Row],[Rank]]&gt;($Z$6+$Z$5+$Z$4),$Y$3,
IF(Intake[[#This Row],[Rank]]&gt;($Z$6+$Z$5),$Y$4,
IF(Intake[[#This Row],[Rank]]&gt;($Z$6),$Y$5,
IF(Intake[[#This Row],[Rank]]&lt;($Z$6),$Y$6,
))))))</f>
        <v/>
      </c>
      <c r="AA327" s="20"/>
      <c r="AB327" s="20" t="s">
        <v>73</v>
      </c>
      <c r="AC327" s="20"/>
      <c r="AD327" s="106"/>
      <c r="AE327" s="106"/>
      <c r="AF327" s="106"/>
      <c r="AG327" s="106"/>
      <c r="AH327" s="106"/>
      <c r="AI327" s="106"/>
      <c r="AJ327" s="109"/>
      <c r="AK327" s="110"/>
      <c r="AL327" s="107"/>
      <c r="AM327" s="107"/>
      <c r="AN327" s="107"/>
      <c r="AO327" s="107"/>
      <c r="AP327" s="107"/>
      <c r="AQ327" s="107"/>
    </row>
    <row r="328" spans="2:43" ht="14.85" customHeight="1" x14ac:dyDescent="0.3">
      <c r="B328" s="18" t="s">
        <v>393</v>
      </c>
      <c r="C328" s="107" t="s">
        <v>77</v>
      </c>
      <c r="D328" s="97"/>
      <c r="E328" s="97"/>
      <c r="F328" s="98"/>
      <c r="G328" s="97"/>
      <c r="H328" s="97"/>
      <c r="I328" s="101" t="str">
        <f t="shared" si="4"/>
        <v/>
      </c>
      <c r="J328" s="16" t="str">
        <f>IF(G328="","",PERCENTRANK(Intake[T-12 Production],G328)*10)</f>
        <v/>
      </c>
      <c r="K328" s="16" t="str">
        <f>IF(D328="","",PERCENTRANK(Intake[Assets Under Management],D328)*10)</f>
        <v/>
      </c>
      <c r="L328" s="16">
        <f>IFERROR(SUM(Intake[[#This Row],[Revenue Score]:[AUM Score]]),"")</f>
        <v>0</v>
      </c>
      <c r="M328" s="18"/>
      <c r="N328" s="18"/>
      <c r="O328" s="18"/>
      <c r="P328" s="18"/>
      <c r="Q328" s="18"/>
      <c r="R328" s="15">
        <f>SUM(Intake[[#This Row],[Referral Potential]:[Savings Potential]])</f>
        <v>0</v>
      </c>
      <c r="S328" s="15">
        <f>+Intake[[#This Row],[Quantitative Score]]+Intake[[#This Row],[Qualitative Score]]</f>
        <v>0</v>
      </c>
      <c r="T32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8" s="102"/>
      <c r="V328" s="102"/>
      <c r="W328" s="103"/>
      <c r="X328" s="103"/>
      <c r="Y328" s="44" t="str">
        <f>IFERROR(IF(S328=0,"",_xlfn.PERCENTRANK.EXC(Intake[Total Score],S328)),)</f>
        <v/>
      </c>
      <c r="Z328" s="38" t="str">
        <f xml:space="preserve">
(IF(Intake[[#This Row],[Rank]]="","",
IF(Intake[[#This Row],[Rank]]&gt;($Z$6+$Z$5+$Z$4),$Y$3,
IF(Intake[[#This Row],[Rank]]&gt;($Z$6+$Z$5),$Y$4,
IF(Intake[[#This Row],[Rank]]&gt;($Z$6),$Y$5,
IF(Intake[[#This Row],[Rank]]&lt;($Z$6),$Y$6,
))))))</f>
        <v/>
      </c>
      <c r="AA328" s="20"/>
      <c r="AB328" s="20" t="s">
        <v>73</v>
      </c>
      <c r="AC328" s="20"/>
      <c r="AD328" s="106"/>
      <c r="AE328" s="106"/>
      <c r="AF328" s="106"/>
      <c r="AG328" s="106"/>
      <c r="AH328" s="106"/>
      <c r="AI328" s="106"/>
      <c r="AJ328" s="107"/>
      <c r="AK328" s="108"/>
      <c r="AL328" s="109"/>
      <c r="AM328" s="109"/>
      <c r="AN328" s="109"/>
      <c r="AO328" s="109"/>
      <c r="AP328" s="109"/>
      <c r="AQ328" s="109"/>
    </row>
    <row r="329" spans="2:43" ht="14.85" customHeight="1" x14ac:dyDescent="0.3">
      <c r="B329" s="18" t="s">
        <v>394</v>
      </c>
      <c r="C329" s="107" t="s">
        <v>77</v>
      </c>
      <c r="D329" s="97"/>
      <c r="E329" s="97"/>
      <c r="F329" s="98"/>
      <c r="G329" s="97"/>
      <c r="H329" s="97"/>
      <c r="I329" s="101" t="str">
        <f t="shared" si="4"/>
        <v/>
      </c>
      <c r="J329" s="16" t="str">
        <f>IF(G329="","",PERCENTRANK(Intake[T-12 Production],G329)*10)</f>
        <v/>
      </c>
      <c r="K329" s="16" t="str">
        <f>IF(D329="","",PERCENTRANK(Intake[Assets Under Management],D329)*10)</f>
        <v/>
      </c>
      <c r="L329" s="16">
        <f>IFERROR(SUM(Intake[[#This Row],[Revenue Score]:[AUM Score]]),"")</f>
        <v>0</v>
      </c>
      <c r="M329" s="18"/>
      <c r="N329" s="18"/>
      <c r="O329" s="18"/>
      <c r="P329" s="18"/>
      <c r="Q329" s="18"/>
      <c r="R329" s="15">
        <f>SUM(Intake[[#This Row],[Referral Potential]:[Savings Potential]])</f>
        <v>0</v>
      </c>
      <c r="S329" s="15">
        <f>+Intake[[#This Row],[Quantitative Score]]+Intake[[#This Row],[Qualitative Score]]</f>
        <v>0</v>
      </c>
      <c r="T32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29" s="102"/>
      <c r="V329" s="102"/>
      <c r="W329" s="103"/>
      <c r="X329" s="103"/>
      <c r="Y329" s="44" t="str">
        <f>IFERROR(IF(S329=0,"",_xlfn.PERCENTRANK.EXC(Intake[Total Score],S329)),)</f>
        <v/>
      </c>
      <c r="Z329" s="38" t="str">
        <f xml:space="preserve">
(IF(Intake[[#This Row],[Rank]]="","",
IF(Intake[[#This Row],[Rank]]&gt;($Z$6+$Z$5+$Z$4),$Y$3,
IF(Intake[[#This Row],[Rank]]&gt;($Z$6+$Z$5),$Y$4,
IF(Intake[[#This Row],[Rank]]&gt;($Z$6),$Y$5,
IF(Intake[[#This Row],[Rank]]&lt;($Z$6),$Y$6,
))))))</f>
        <v/>
      </c>
      <c r="AA329" s="20"/>
      <c r="AB329" s="20" t="s">
        <v>73</v>
      </c>
      <c r="AC329" s="20"/>
      <c r="AD329" s="106"/>
      <c r="AE329" s="106"/>
      <c r="AF329" s="106"/>
      <c r="AG329" s="106"/>
      <c r="AH329" s="106"/>
      <c r="AI329" s="106"/>
      <c r="AJ329" s="107"/>
      <c r="AK329" s="108"/>
      <c r="AL329" s="107"/>
      <c r="AM329" s="107"/>
      <c r="AN329" s="107"/>
      <c r="AO329" s="107"/>
      <c r="AP329" s="109"/>
      <c r="AQ329" s="107"/>
    </row>
    <row r="330" spans="2:43" ht="14.85" customHeight="1" x14ac:dyDescent="0.3">
      <c r="B330" s="18" t="s">
        <v>395</v>
      </c>
      <c r="C330" s="107" t="s">
        <v>72</v>
      </c>
      <c r="D330" s="97"/>
      <c r="E330" s="97"/>
      <c r="F330" s="98"/>
      <c r="G330" s="97"/>
      <c r="H330" s="98"/>
      <c r="I330" s="101" t="str">
        <f t="shared" si="4"/>
        <v/>
      </c>
      <c r="J330" s="16" t="str">
        <f>IF(G330="","",PERCENTRANK(Intake[T-12 Production],G330)*10)</f>
        <v/>
      </c>
      <c r="K330" s="16" t="str">
        <f>IF(D330="","",PERCENTRANK(Intake[Assets Under Management],D330)*10)</f>
        <v/>
      </c>
      <c r="L330" s="16">
        <f>IFERROR(SUM(Intake[[#This Row],[Revenue Score]:[AUM Score]]),"")</f>
        <v>0</v>
      </c>
      <c r="M330" s="18"/>
      <c r="N330" s="18"/>
      <c r="O330" s="18"/>
      <c r="P330" s="18"/>
      <c r="Q330" s="18"/>
      <c r="R330" s="15">
        <f>SUM(Intake[[#This Row],[Referral Potential]:[Savings Potential]])</f>
        <v>0</v>
      </c>
      <c r="S330" s="15">
        <f>+Intake[[#This Row],[Quantitative Score]]+Intake[[#This Row],[Qualitative Score]]</f>
        <v>0</v>
      </c>
      <c r="T33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0" s="102"/>
      <c r="V330" s="102"/>
      <c r="W330" s="103"/>
      <c r="X330" s="103"/>
      <c r="Y330" s="44" t="str">
        <f>IFERROR(IF(S330=0,"",_xlfn.PERCENTRANK.EXC(Intake[Total Score],S330)),)</f>
        <v/>
      </c>
      <c r="Z330" s="38" t="str">
        <f xml:space="preserve">
(IF(Intake[[#This Row],[Rank]]="","",
IF(Intake[[#This Row],[Rank]]&gt;($Z$6+$Z$5+$Z$4),$Y$3,
IF(Intake[[#This Row],[Rank]]&gt;($Z$6+$Z$5),$Y$4,
IF(Intake[[#This Row],[Rank]]&gt;($Z$6),$Y$5,
IF(Intake[[#This Row],[Rank]]&lt;($Z$6),$Y$6,
))))))</f>
        <v/>
      </c>
      <c r="AA330" s="20"/>
      <c r="AB330" s="20" t="s">
        <v>73</v>
      </c>
      <c r="AC330" s="20"/>
      <c r="AD330" s="106"/>
      <c r="AE330" s="106"/>
      <c r="AF330" s="106"/>
      <c r="AG330" s="106"/>
      <c r="AH330" s="106"/>
      <c r="AI330" s="106"/>
      <c r="AJ330" s="107"/>
      <c r="AK330" s="108"/>
      <c r="AL330" s="107"/>
      <c r="AM330" s="107"/>
      <c r="AN330" s="107"/>
      <c r="AO330" s="107"/>
      <c r="AP330" s="107"/>
      <c r="AQ330" s="107"/>
    </row>
    <row r="331" spans="2:43" ht="14.85" customHeight="1" x14ac:dyDescent="0.3">
      <c r="B331" s="18" t="s">
        <v>396</v>
      </c>
      <c r="C331" s="107" t="s">
        <v>81</v>
      </c>
      <c r="D331" s="97"/>
      <c r="E331" s="97"/>
      <c r="F331" s="98"/>
      <c r="G331" s="97"/>
      <c r="H331" s="98"/>
      <c r="I331" s="101" t="str">
        <f t="shared" si="4"/>
        <v/>
      </c>
      <c r="J331" s="16" t="str">
        <f>IF(G331="","",PERCENTRANK(Intake[T-12 Production],G331)*10)</f>
        <v/>
      </c>
      <c r="K331" s="16" t="str">
        <f>IF(D331="","",PERCENTRANK(Intake[Assets Under Management],D331)*10)</f>
        <v/>
      </c>
      <c r="L331" s="16">
        <f>IFERROR(SUM(Intake[[#This Row],[Revenue Score]:[AUM Score]]),"")</f>
        <v>0</v>
      </c>
      <c r="M331" s="18"/>
      <c r="N331" s="18"/>
      <c r="O331" s="18"/>
      <c r="P331" s="18"/>
      <c r="Q331" s="18"/>
      <c r="R331" s="15">
        <f>SUM(Intake[[#This Row],[Referral Potential]:[Savings Potential]])</f>
        <v>0</v>
      </c>
      <c r="S331" s="15">
        <f>+Intake[[#This Row],[Quantitative Score]]+Intake[[#This Row],[Qualitative Score]]</f>
        <v>0</v>
      </c>
      <c r="T33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1" s="102"/>
      <c r="V331" s="102"/>
      <c r="W331" s="103"/>
      <c r="X331" s="103"/>
      <c r="Y331" s="44" t="str">
        <f>IFERROR(IF(S331=0,"",_xlfn.PERCENTRANK.EXC(Intake[Total Score],S331)),)</f>
        <v/>
      </c>
      <c r="Z331" s="38" t="str">
        <f xml:space="preserve">
(IF(Intake[[#This Row],[Rank]]="","",
IF(Intake[[#This Row],[Rank]]&gt;($Z$6+$Z$5+$Z$4),$Y$3,
IF(Intake[[#This Row],[Rank]]&gt;($Z$6+$Z$5),$Y$4,
IF(Intake[[#This Row],[Rank]]&gt;($Z$6),$Y$5,
IF(Intake[[#This Row],[Rank]]&lt;($Z$6),$Y$6,
))))))</f>
        <v/>
      </c>
      <c r="AA331" s="20"/>
      <c r="AB331" s="20" t="s">
        <v>73</v>
      </c>
      <c r="AC331" s="20"/>
      <c r="AD331" s="106"/>
      <c r="AE331" s="106"/>
      <c r="AF331" s="106"/>
      <c r="AG331" s="106"/>
      <c r="AH331" s="106"/>
      <c r="AI331" s="106"/>
      <c r="AJ331" s="107"/>
      <c r="AK331" s="108"/>
      <c r="AL331" s="107"/>
      <c r="AM331" s="107"/>
      <c r="AN331" s="107"/>
      <c r="AO331" s="107"/>
      <c r="AP331" s="109"/>
      <c r="AQ331" s="107"/>
    </row>
    <row r="332" spans="2:43" ht="14.85" customHeight="1" x14ac:dyDescent="0.3">
      <c r="B332" s="18" t="s">
        <v>397</v>
      </c>
      <c r="C332" s="107" t="s">
        <v>72</v>
      </c>
      <c r="D332" s="97"/>
      <c r="E332" s="97"/>
      <c r="F332" s="98"/>
      <c r="G332" s="97"/>
      <c r="H332" s="98"/>
      <c r="I332" s="101" t="str">
        <f t="shared" si="4"/>
        <v/>
      </c>
      <c r="J332" s="16" t="str">
        <f>IF(G332="","",PERCENTRANK(Intake[T-12 Production],G332)*10)</f>
        <v/>
      </c>
      <c r="K332" s="16" t="str">
        <f>IF(D332="","",PERCENTRANK(Intake[Assets Under Management],D332)*10)</f>
        <v/>
      </c>
      <c r="L332" s="16">
        <f>IFERROR(SUM(Intake[[#This Row],[Revenue Score]:[AUM Score]]),"")</f>
        <v>0</v>
      </c>
      <c r="M332" s="18"/>
      <c r="N332" s="18"/>
      <c r="O332" s="18"/>
      <c r="P332" s="18"/>
      <c r="Q332" s="18"/>
      <c r="R332" s="15">
        <f>SUM(Intake[[#This Row],[Referral Potential]:[Savings Potential]])</f>
        <v>0</v>
      </c>
      <c r="S332" s="15">
        <f>+Intake[[#This Row],[Quantitative Score]]+Intake[[#This Row],[Qualitative Score]]</f>
        <v>0</v>
      </c>
      <c r="T33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2" s="102"/>
      <c r="V332" s="102"/>
      <c r="W332" s="103"/>
      <c r="X332" s="103"/>
      <c r="Y332" s="44" t="str">
        <f>IFERROR(IF(S332=0,"",_xlfn.PERCENTRANK.EXC(Intake[Total Score],S332)),)</f>
        <v/>
      </c>
      <c r="Z332" s="38" t="str">
        <f xml:space="preserve">
(IF(Intake[[#This Row],[Rank]]="","",
IF(Intake[[#This Row],[Rank]]&gt;($Z$6+$Z$5+$Z$4),$Y$3,
IF(Intake[[#This Row],[Rank]]&gt;($Z$6+$Z$5),$Y$4,
IF(Intake[[#This Row],[Rank]]&gt;($Z$6),$Y$5,
IF(Intake[[#This Row],[Rank]]&lt;($Z$6),$Y$6,
))))))</f>
        <v/>
      </c>
      <c r="AA332" s="20"/>
      <c r="AB332" s="20" t="s">
        <v>73</v>
      </c>
      <c r="AC332" s="20"/>
      <c r="AD332" s="106"/>
      <c r="AE332" s="106"/>
      <c r="AF332" s="106"/>
      <c r="AG332" s="106"/>
      <c r="AH332" s="106"/>
      <c r="AI332" s="106"/>
      <c r="AJ332" s="109"/>
      <c r="AK332" s="110"/>
      <c r="AL332" s="107"/>
      <c r="AM332" s="107"/>
      <c r="AN332" s="107"/>
      <c r="AO332" s="107"/>
      <c r="AP332" s="107"/>
      <c r="AQ332" s="107"/>
    </row>
    <row r="333" spans="2:43" ht="14.85" customHeight="1" x14ac:dyDescent="0.3">
      <c r="B333" s="18" t="s">
        <v>398</v>
      </c>
      <c r="C333" s="107" t="s">
        <v>81</v>
      </c>
      <c r="D333" s="97"/>
      <c r="E333" s="97"/>
      <c r="F333" s="98"/>
      <c r="G333" s="97"/>
      <c r="H333" s="98"/>
      <c r="I333" s="101" t="str">
        <f t="shared" si="4"/>
        <v/>
      </c>
      <c r="J333" s="16" t="str">
        <f>IF(G333="","",PERCENTRANK(Intake[T-12 Production],G333)*10)</f>
        <v/>
      </c>
      <c r="K333" s="16" t="str">
        <f>IF(D333="","",PERCENTRANK(Intake[Assets Under Management],D333)*10)</f>
        <v/>
      </c>
      <c r="L333" s="16">
        <f>IFERROR(SUM(Intake[[#This Row],[Revenue Score]:[AUM Score]]),"")</f>
        <v>0</v>
      </c>
      <c r="M333" s="18"/>
      <c r="N333" s="18"/>
      <c r="O333" s="18"/>
      <c r="P333" s="18"/>
      <c r="Q333" s="18"/>
      <c r="R333" s="15">
        <f>SUM(Intake[[#This Row],[Referral Potential]:[Savings Potential]])</f>
        <v>0</v>
      </c>
      <c r="S333" s="15">
        <f>+Intake[[#This Row],[Quantitative Score]]+Intake[[#This Row],[Qualitative Score]]</f>
        <v>0</v>
      </c>
      <c r="T33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3" s="102"/>
      <c r="V333" s="102"/>
      <c r="W333" s="103"/>
      <c r="X333" s="103"/>
      <c r="Y333" s="44" t="str">
        <f>IFERROR(IF(S333=0,"",_xlfn.PERCENTRANK.EXC(Intake[Total Score],S333)),)</f>
        <v/>
      </c>
      <c r="Z333" s="38" t="str">
        <f xml:space="preserve">
(IF(Intake[[#This Row],[Rank]]="","",
IF(Intake[[#This Row],[Rank]]&gt;($Z$6+$Z$5+$Z$4),$Y$3,
IF(Intake[[#This Row],[Rank]]&gt;($Z$6+$Z$5),$Y$4,
IF(Intake[[#This Row],[Rank]]&gt;($Z$6),$Y$5,
IF(Intake[[#This Row],[Rank]]&lt;($Z$6),$Y$6,
))))))</f>
        <v/>
      </c>
      <c r="AA333" s="20"/>
      <c r="AB333" s="20" t="s">
        <v>73</v>
      </c>
      <c r="AC333" s="20"/>
      <c r="AD333" s="106"/>
      <c r="AE333" s="106"/>
      <c r="AF333" s="106"/>
      <c r="AG333" s="106"/>
      <c r="AH333" s="106"/>
      <c r="AI333" s="106"/>
      <c r="AJ333" s="107"/>
      <c r="AK333" s="108"/>
      <c r="AL333" s="107"/>
      <c r="AM333" s="107"/>
      <c r="AN333" s="107"/>
      <c r="AO333" s="107"/>
      <c r="AP333" s="107"/>
      <c r="AQ333" s="107"/>
    </row>
    <row r="334" spans="2:43" ht="14.85" customHeight="1" x14ac:dyDescent="0.3">
      <c r="B334" s="18" t="s">
        <v>399</v>
      </c>
      <c r="C334" s="107" t="s">
        <v>81</v>
      </c>
      <c r="D334" s="97"/>
      <c r="E334" s="97"/>
      <c r="F334" s="98"/>
      <c r="G334" s="97"/>
      <c r="H334" s="98"/>
      <c r="I334" s="101" t="str">
        <f t="shared" ref="I334:I400" si="5">IFERROR(IF(AND(G334="",D334=""),"",G334/D334),0)</f>
        <v/>
      </c>
      <c r="J334" s="16" t="str">
        <f>IF(G334="","",PERCENTRANK(Intake[T-12 Production],G334)*10)</f>
        <v/>
      </c>
      <c r="K334" s="16" t="str">
        <f>IF(D334="","",PERCENTRANK(Intake[Assets Under Management],D334)*10)</f>
        <v/>
      </c>
      <c r="L334" s="16">
        <f>IFERROR(SUM(Intake[[#This Row],[Revenue Score]:[AUM Score]]),"")</f>
        <v>0</v>
      </c>
      <c r="M334" s="18"/>
      <c r="N334" s="18"/>
      <c r="O334" s="18"/>
      <c r="P334" s="18"/>
      <c r="Q334" s="18"/>
      <c r="R334" s="15">
        <f>SUM(Intake[[#This Row],[Referral Potential]:[Savings Potential]])</f>
        <v>0</v>
      </c>
      <c r="S334" s="15">
        <f>+Intake[[#This Row],[Quantitative Score]]+Intake[[#This Row],[Qualitative Score]]</f>
        <v>0</v>
      </c>
      <c r="T33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4" s="102"/>
      <c r="V334" s="102"/>
      <c r="W334" s="103"/>
      <c r="X334" s="103"/>
      <c r="Y334" s="44" t="str">
        <f>IFERROR(IF(S334=0,"",_xlfn.PERCENTRANK.EXC(Intake[Total Score],S334)),)</f>
        <v/>
      </c>
      <c r="Z334" s="38" t="str">
        <f xml:space="preserve">
(IF(Intake[[#This Row],[Rank]]="","",
IF(Intake[[#This Row],[Rank]]&gt;($Z$6+$Z$5+$Z$4),$Y$3,
IF(Intake[[#This Row],[Rank]]&gt;($Z$6+$Z$5),$Y$4,
IF(Intake[[#This Row],[Rank]]&gt;($Z$6),$Y$5,
IF(Intake[[#This Row],[Rank]]&lt;($Z$6),$Y$6,
))))))</f>
        <v/>
      </c>
      <c r="AA334" s="20"/>
      <c r="AB334" s="20" t="s">
        <v>73</v>
      </c>
      <c r="AC334" s="20"/>
      <c r="AD334" s="106"/>
      <c r="AE334" s="106"/>
      <c r="AF334" s="106"/>
      <c r="AG334" s="106"/>
      <c r="AH334" s="106"/>
      <c r="AI334" s="106"/>
      <c r="AJ334" s="107"/>
      <c r="AK334" s="108"/>
      <c r="AL334" s="107"/>
      <c r="AM334" s="107"/>
      <c r="AN334" s="107"/>
      <c r="AO334" s="107"/>
      <c r="AP334" s="109"/>
      <c r="AQ334" s="107"/>
    </row>
    <row r="335" spans="2:43" ht="14.85" customHeight="1" x14ac:dyDescent="0.3">
      <c r="B335" s="18" t="s">
        <v>400</v>
      </c>
      <c r="C335" s="107" t="s">
        <v>72</v>
      </c>
      <c r="D335" s="97"/>
      <c r="E335" s="97"/>
      <c r="F335" s="98"/>
      <c r="G335" s="97"/>
      <c r="H335" s="98"/>
      <c r="I335" s="101" t="str">
        <f t="shared" si="5"/>
        <v/>
      </c>
      <c r="J335" s="16" t="str">
        <f>IF(G335="","",PERCENTRANK(Intake[T-12 Production],G335)*10)</f>
        <v/>
      </c>
      <c r="K335" s="16" t="str">
        <f>IF(D335="","",PERCENTRANK(Intake[Assets Under Management],D335)*10)</f>
        <v/>
      </c>
      <c r="L335" s="16">
        <f>IFERROR(SUM(Intake[[#This Row],[Revenue Score]:[AUM Score]]),"")</f>
        <v>0</v>
      </c>
      <c r="M335" s="18"/>
      <c r="N335" s="18"/>
      <c r="O335" s="18"/>
      <c r="P335" s="18"/>
      <c r="Q335" s="18"/>
      <c r="R335" s="15">
        <f>SUM(Intake[[#This Row],[Referral Potential]:[Savings Potential]])</f>
        <v>0</v>
      </c>
      <c r="S335" s="15">
        <f>+Intake[[#This Row],[Quantitative Score]]+Intake[[#This Row],[Qualitative Score]]</f>
        <v>0</v>
      </c>
      <c r="T33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5" s="102"/>
      <c r="V335" s="102"/>
      <c r="W335" s="103"/>
      <c r="X335" s="103"/>
      <c r="Y335" s="44" t="str">
        <f>IFERROR(IF(S335=0,"",_xlfn.PERCENTRANK.EXC(Intake[Total Score],S335)),)</f>
        <v/>
      </c>
      <c r="Z335" s="38" t="str">
        <f xml:space="preserve">
(IF(Intake[[#This Row],[Rank]]="","",
IF(Intake[[#This Row],[Rank]]&gt;($Z$6+$Z$5+$Z$4),$Y$3,
IF(Intake[[#This Row],[Rank]]&gt;($Z$6+$Z$5),$Y$4,
IF(Intake[[#This Row],[Rank]]&gt;($Z$6),$Y$5,
IF(Intake[[#This Row],[Rank]]&lt;($Z$6),$Y$6,
))))))</f>
        <v/>
      </c>
      <c r="AA335" s="20"/>
      <c r="AB335" s="20" t="s">
        <v>73</v>
      </c>
      <c r="AC335" s="20"/>
      <c r="AD335" s="106"/>
      <c r="AE335" s="106"/>
      <c r="AF335" s="106"/>
      <c r="AG335" s="106"/>
      <c r="AH335" s="106"/>
      <c r="AI335" s="106"/>
      <c r="AJ335" s="107"/>
      <c r="AK335" s="108"/>
      <c r="AL335" s="107"/>
      <c r="AM335" s="107"/>
      <c r="AN335" s="107"/>
      <c r="AO335" s="107"/>
      <c r="AP335" s="109"/>
      <c r="AQ335" s="107"/>
    </row>
    <row r="336" spans="2:43" ht="14.85" customHeight="1" x14ac:dyDescent="0.3">
      <c r="B336" s="18" t="s">
        <v>401</v>
      </c>
      <c r="C336" s="107" t="s">
        <v>72</v>
      </c>
      <c r="D336" s="97"/>
      <c r="E336" s="97"/>
      <c r="F336" s="98"/>
      <c r="G336" s="97"/>
      <c r="H336" s="98"/>
      <c r="I336" s="101" t="str">
        <f t="shared" si="5"/>
        <v/>
      </c>
      <c r="J336" s="16" t="str">
        <f>IF(G336="","",PERCENTRANK(Intake[T-12 Production],G336)*10)</f>
        <v/>
      </c>
      <c r="K336" s="16" t="str">
        <f>IF(D336="","",PERCENTRANK(Intake[Assets Under Management],D336)*10)</f>
        <v/>
      </c>
      <c r="L336" s="16">
        <f>IFERROR(SUM(Intake[[#This Row],[Revenue Score]:[AUM Score]]),"")</f>
        <v>0</v>
      </c>
      <c r="M336" s="18"/>
      <c r="N336" s="18"/>
      <c r="O336" s="18"/>
      <c r="P336" s="18"/>
      <c r="Q336" s="18"/>
      <c r="R336" s="15">
        <f>SUM(Intake[[#This Row],[Referral Potential]:[Savings Potential]])</f>
        <v>0</v>
      </c>
      <c r="S336" s="15">
        <f>+Intake[[#This Row],[Quantitative Score]]+Intake[[#This Row],[Qualitative Score]]</f>
        <v>0</v>
      </c>
      <c r="T33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6" s="102"/>
      <c r="V336" s="102"/>
      <c r="W336" s="103"/>
      <c r="X336" s="103"/>
      <c r="Y336" s="44" t="str">
        <f>IFERROR(IF(S336=0,"",_xlfn.PERCENTRANK.EXC(Intake[Total Score],S336)),)</f>
        <v/>
      </c>
      <c r="Z336" s="38" t="str">
        <f xml:space="preserve">
(IF(Intake[[#This Row],[Rank]]="","",
IF(Intake[[#This Row],[Rank]]&gt;($Z$6+$Z$5+$Z$4),$Y$3,
IF(Intake[[#This Row],[Rank]]&gt;($Z$6+$Z$5),$Y$4,
IF(Intake[[#This Row],[Rank]]&gt;($Z$6),$Y$5,
IF(Intake[[#This Row],[Rank]]&lt;($Z$6),$Y$6,
))))))</f>
        <v/>
      </c>
      <c r="AA336" s="20"/>
      <c r="AB336" s="20" t="s">
        <v>73</v>
      </c>
      <c r="AC336" s="20"/>
      <c r="AD336" s="106"/>
      <c r="AE336" s="106"/>
      <c r="AF336" s="106"/>
      <c r="AG336" s="106"/>
      <c r="AH336" s="106"/>
      <c r="AI336" s="106"/>
      <c r="AJ336" s="109"/>
      <c r="AK336" s="108"/>
      <c r="AL336" s="107"/>
      <c r="AM336" s="107"/>
      <c r="AN336" s="107"/>
      <c r="AO336" s="107"/>
      <c r="AP336" s="107"/>
      <c r="AQ336" s="107"/>
    </row>
    <row r="337" spans="2:43" ht="14.85" customHeight="1" x14ac:dyDescent="0.3">
      <c r="B337" s="18" t="s">
        <v>402</v>
      </c>
      <c r="C337" s="107" t="s">
        <v>77</v>
      </c>
      <c r="D337" s="97"/>
      <c r="E337" s="97"/>
      <c r="F337" s="98"/>
      <c r="G337" s="97"/>
      <c r="H337" s="97"/>
      <c r="I337" s="101" t="str">
        <f t="shared" si="5"/>
        <v/>
      </c>
      <c r="J337" s="16" t="str">
        <f>IF(G337="","",PERCENTRANK(Intake[T-12 Production],G337)*10)</f>
        <v/>
      </c>
      <c r="K337" s="16" t="str">
        <f>IF(D337="","",PERCENTRANK(Intake[Assets Under Management],D337)*10)</f>
        <v/>
      </c>
      <c r="L337" s="16">
        <f>IFERROR(SUM(Intake[[#This Row],[Revenue Score]:[AUM Score]]),"")</f>
        <v>0</v>
      </c>
      <c r="M337" s="18"/>
      <c r="N337" s="18"/>
      <c r="O337" s="18"/>
      <c r="P337" s="18"/>
      <c r="Q337" s="18"/>
      <c r="R337" s="15">
        <f>SUM(Intake[[#This Row],[Referral Potential]:[Savings Potential]])</f>
        <v>0</v>
      </c>
      <c r="S337" s="15">
        <f>+Intake[[#This Row],[Quantitative Score]]+Intake[[#This Row],[Qualitative Score]]</f>
        <v>0</v>
      </c>
      <c r="T33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7" s="102"/>
      <c r="V337" s="102"/>
      <c r="W337" s="103"/>
      <c r="X337" s="103"/>
      <c r="Y337" s="44" t="str">
        <f>IFERROR(IF(S337=0,"",_xlfn.PERCENTRANK.EXC(Intake[Total Score],S337)),)</f>
        <v/>
      </c>
      <c r="Z337" s="38" t="str">
        <f xml:space="preserve">
(IF(Intake[[#This Row],[Rank]]="","",
IF(Intake[[#This Row],[Rank]]&gt;($Z$6+$Z$5+$Z$4),$Y$3,
IF(Intake[[#This Row],[Rank]]&gt;($Z$6+$Z$5),$Y$4,
IF(Intake[[#This Row],[Rank]]&gt;($Z$6),$Y$5,
IF(Intake[[#This Row],[Rank]]&lt;($Z$6),$Y$6,
))))))</f>
        <v/>
      </c>
      <c r="AA337" s="20"/>
      <c r="AB337" s="20" t="s">
        <v>73</v>
      </c>
      <c r="AC337" s="20"/>
      <c r="AD337" s="106"/>
      <c r="AE337" s="106"/>
      <c r="AF337" s="106"/>
      <c r="AG337" s="106"/>
      <c r="AH337" s="106"/>
      <c r="AI337" s="106"/>
      <c r="AJ337" s="109"/>
      <c r="AK337" s="110"/>
      <c r="AL337" s="107"/>
      <c r="AM337" s="111"/>
      <c r="AN337" s="107"/>
      <c r="AO337" s="107"/>
      <c r="AP337" s="109"/>
      <c r="AQ337" s="107"/>
    </row>
    <row r="338" spans="2:43" ht="14.85" customHeight="1" x14ac:dyDescent="0.3">
      <c r="B338" s="18" t="s">
        <v>403</v>
      </c>
      <c r="C338" s="107" t="s">
        <v>77</v>
      </c>
      <c r="D338" s="97"/>
      <c r="E338" s="97"/>
      <c r="F338" s="98"/>
      <c r="G338" s="97"/>
      <c r="H338" s="97"/>
      <c r="I338" s="101" t="str">
        <f t="shared" si="5"/>
        <v/>
      </c>
      <c r="J338" s="16" t="str">
        <f>IF(G338="","",PERCENTRANK(Intake[T-12 Production],G338)*10)</f>
        <v/>
      </c>
      <c r="K338" s="16" t="str">
        <f>IF(D338="","",PERCENTRANK(Intake[Assets Under Management],D338)*10)</f>
        <v/>
      </c>
      <c r="L338" s="16">
        <f>IFERROR(SUM(Intake[[#This Row],[Revenue Score]:[AUM Score]]),"")</f>
        <v>0</v>
      </c>
      <c r="M338" s="18"/>
      <c r="N338" s="18"/>
      <c r="O338" s="18"/>
      <c r="P338" s="18"/>
      <c r="Q338" s="18"/>
      <c r="R338" s="15">
        <f>SUM(Intake[[#This Row],[Referral Potential]:[Savings Potential]])</f>
        <v>0</v>
      </c>
      <c r="S338" s="15">
        <f>+Intake[[#This Row],[Quantitative Score]]+Intake[[#This Row],[Qualitative Score]]</f>
        <v>0</v>
      </c>
      <c r="T33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8" s="102"/>
      <c r="V338" s="102"/>
      <c r="W338" s="103"/>
      <c r="X338" s="103"/>
      <c r="Y338" s="44" t="str">
        <f>IFERROR(IF(S338=0,"",_xlfn.PERCENTRANK.EXC(Intake[Total Score],S338)),)</f>
        <v/>
      </c>
      <c r="Z338" s="38" t="str">
        <f xml:space="preserve">
(IF(Intake[[#This Row],[Rank]]="","",
IF(Intake[[#This Row],[Rank]]&gt;($Z$6+$Z$5+$Z$4),$Y$3,
IF(Intake[[#This Row],[Rank]]&gt;($Z$6+$Z$5),$Y$4,
IF(Intake[[#This Row],[Rank]]&gt;($Z$6),$Y$5,
IF(Intake[[#This Row],[Rank]]&lt;($Z$6),$Y$6,
))))))</f>
        <v/>
      </c>
      <c r="AA338" s="20"/>
      <c r="AB338" s="20" t="s">
        <v>73</v>
      </c>
      <c r="AC338" s="20"/>
      <c r="AD338" s="106"/>
      <c r="AE338" s="106"/>
      <c r="AF338" s="106"/>
      <c r="AG338" s="106"/>
      <c r="AH338" s="106"/>
      <c r="AI338" s="106"/>
      <c r="AJ338" s="107"/>
      <c r="AK338" s="108"/>
      <c r="AL338" s="107"/>
      <c r="AM338" s="107"/>
      <c r="AN338" s="107"/>
      <c r="AO338" s="107"/>
      <c r="AP338" s="109"/>
      <c r="AQ338" s="107"/>
    </row>
    <row r="339" spans="2:43" ht="14.85" customHeight="1" x14ac:dyDescent="0.3">
      <c r="B339" s="18" t="s">
        <v>404</v>
      </c>
      <c r="C339" s="107" t="s">
        <v>77</v>
      </c>
      <c r="D339" s="97"/>
      <c r="E339" s="97"/>
      <c r="F339" s="98"/>
      <c r="G339" s="97"/>
      <c r="H339" s="97"/>
      <c r="I339" s="101" t="str">
        <f t="shared" si="5"/>
        <v/>
      </c>
      <c r="J339" s="16" t="str">
        <f>IF(G339="","",PERCENTRANK(Intake[T-12 Production],G339)*10)</f>
        <v/>
      </c>
      <c r="K339" s="16" t="str">
        <f>IF(D339="","",PERCENTRANK(Intake[Assets Under Management],D339)*10)</f>
        <v/>
      </c>
      <c r="L339" s="16">
        <f>IFERROR(SUM(Intake[[#This Row],[Revenue Score]:[AUM Score]]),"")</f>
        <v>0</v>
      </c>
      <c r="M339" s="18"/>
      <c r="N339" s="18"/>
      <c r="O339" s="18"/>
      <c r="P339" s="18"/>
      <c r="Q339" s="18"/>
      <c r="R339" s="15">
        <f>SUM(Intake[[#This Row],[Referral Potential]:[Savings Potential]])</f>
        <v>0</v>
      </c>
      <c r="S339" s="15">
        <f>+Intake[[#This Row],[Quantitative Score]]+Intake[[#This Row],[Qualitative Score]]</f>
        <v>0</v>
      </c>
      <c r="T33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39" s="102"/>
      <c r="V339" s="102"/>
      <c r="W339" s="103"/>
      <c r="X339" s="103"/>
      <c r="Y339" s="44" t="str">
        <f>IFERROR(IF(S339=0,"",_xlfn.PERCENTRANK.EXC(Intake[Total Score],S339)),)</f>
        <v/>
      </c>
      <c r="Z339" s="38" t="str">
        <f xml:space="preserve">
(IF(Intake[[#This Row],[Rank]]="","",
IF(Intake[[#This Row],[Rank]]&gt;($Z$6+$Z$5+$Z$4),$Y$3,
IF(Intake[[#This Row],[Rank]]&gt;($Z$6+$Z$5),$Y$4,
IF(Intake[[#This Row],[Rank]]&gt;($Z$6),$Y$5,
IF(Intake[[#This Row],[Rank]]&lt;($Z$6),$Y$6,
))))))</f>
        <v/>
      </c>
      <c r="AA339" s="20"/>
      <c r="AB339" s="20" t="s">
        <v>73</v>
      </c>
      <c r="AC339" s="20"/>
      <c r="AD339" s="106"/>
      <c r="AE339" s="106"/>
      <c r="AF339" s="106"/>
      <c r="AG339" s="106"/>
      <c r="AH339" s="106"/>
      <c r="AI339" s="106"/>
      <c r="AJ339" s="107"/>
      <c r="AK339" s="108"/>
      <c r="AL339" s="109"/>
      <c r="AM339" s="109"/>
      <c r="AN339" s="109"/>
      <c r="AO339" s="109"/>
      <c r="AP339" s="109"/>
      <c r="AQ339" s="109"/>
    </row>
    <row r="340" spans="2:43" ht="14.85" customHeight="1" x14ac:dyDescent="0.3">
      <c r="B340" s="18" t="s">
        <v>405</v>
      </c>
      <c r="C340" s="107" t="s">
        <v>77</v>
      </c>
      <c r="D340" s="97"/>
      <c r="E340" s="97"/>
      <c r="F340" s="98"/>
      <c r="G340" s="97"/>
      <c r="H340" s="97"/>
      <c r="I340" s="101" t="str">
        <f t="shared" si="5"/>
        <v/>
      </c>
      <c r="J340" s="16" t="str">
        <f>IF(G340="","",PERCENTRANK(Intake[T-12 Production],G340)*10)</f>
        <v/>
      </c>
      <c r="K340" s="16" t="str">
        <f>IF(D340="","",PERCENTRANK(Intake[Assets Under Management],D340)*10)</f>
        <v/>
      </c>
      <c r="L340" s="16">
        <f>IFERROR(SUM(Intake[[#This Row],[Revenue Score]:[AUM Score]]),"")</f>
        <v>0</v>
      </c>
      <c r="M340" s="18"/>
      <c r="N340" s="18"/>
      <c r="O340" s="18"/>
      <c r="P340" s="18"/>
      <c r="Q340" s="18"/>
      <c r="R340" s="15">
        <f>SUM(Intake[[#This Row],[Referral Potential]:[Savings Potential]])</f>
        <v>0</v>
      </c>
      <c r="S340" s="15">
        <f>+Intake[[#This Row],[Quantitative Score]]+Intake[[#This Row],[Qualitative Score]]</f>
        <v>0</v>
      </c>
      <c r="T34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0" s="102"/>
      <c r="V340" s="102"/>
      <c r="W340" s="103"/>
      <c r="X340" s="103"/>
      <c r="Y340" s="44" t="str">
        <f>IFERROR(IF(S340=0,"",_xlfn.PERCENTRANK.EXC(Intake[Total Score],S340)),)</f>
        <v/>
      </c>
      <c r="Z340" s="38" t="str">
        <f xml:space="preserve">
(IF(Intake[[#This Row],[Rank]]="","",
IF(Intake[[#This Row],[Rank]]&gt;($Z$6+$Z$5+$Z$4),$Y$3,
IF(Intake[[#This Row],[Rank]]&gt;($Z$6+$Z$5),$Y$4,
IF(Intake[[#This Row],[Rank]]&gt;($Z$6),$Y$5,
IF(Intake[[#This Row],[Rank]]&lt;($Z$6),$Y$6,
))))))</f>
        <v/>
      </c>
      <c r="AA340" s="20"/>
      <c r="AB340" s="20" t="s">
        <v>73</v>
      </c>
      <c r="AC340" s="20"/>
      <c r="AD340" s="106"/>
      <c r="AE340" s="106"/>
      <c r="AF340" s="106"/>
      <c r="AG340" s="106"/>
      <c r="AH340" s="106"/>
      <c r="AI340" s="106"/>
      <c r="AJ340" s="109"/>
      <c r="AK340" s="110"/>
      <c r="AL340" s="107"/>
      <c r="AM340" s="107"/>
      <c r="AN340" s="107"/>
      <c r="AO340" s="107"/>
      <c r="AP340" s="107"/>
      <c r="AQ340" s="107"/>
    </row>
    <row r="341" spans="2:43" ht="14.85" customHeight="1" x14ac:dyDescent="0.3">
      <c r="B341" s="18" t="s">
        <v>406</v>
      </c>
      <c r="C341" s="107" t="s">
        <v>77</v>
      </c>
      <c r="D341" s="97"/>
      <c r="E341" s="97"/>
      <c r="F341" s="98"/>
      <c r="G341" s="97"/>
      <c r="H341" s="97"/>
      <c r="I341" s="101" t="str">
        <f t="shared" si="5"/>
        <v/>
      </c>
      <c r="J341" s="16" t="str">
        <f>IF(G341="","",PERCENTRANK(Intake[T-12 Production],G341)*10)</f>
        <v/>
      </c>
      <c r="K341" s="16" t="str">
        <f>IF(D341="","",PERCENTRANK(Intake[Assets Under Management],D341)*10)</f>
        <v/>
      </c>
      <c r="L341" s="16">
        <f>IFERROR(SUM(Intake[[#This Row],[Revenue Score]:[AUM Score]]),"")</f>
        <v>0</v>
      </c>
      <c r="M341" s="18"/>
      <c r="N341" s="18"/>
      <c r="O341" s="18"/>
      <c r="P341" s="18"/>
      <c r="Q341" s="18"/>
      <c r="R341" s="15">
        <f>SUM(Intake[[#This Row],[Referral Potential]:[Savings Potential]])</f>
        <v>0</v>
      </c>
      <c r="S341" s="15">
        <f>+Intake[[#This Row],[Quantitative Score]]+Intake[[#This Row],[Qualitative Score]]</f>
        <v>0</v>
      </c>
      <c r="T34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1" s="102"/>
      <c r="V341" s="102"/>
      <c r="W341" s="103"/>
      <c r="X341" s="103"/>
      <c r="Y341" s="44" t="str">
        <f>IFERROR(IF(S341=0,"",_xlfn.PERCENTRANK.EXC(Intake[Total Score],S341)),)</f>
        <v/>
      </c>
      <c r="Z341" s="38" t="str">
        <f xml:space="preserve">
(IF(Intake[[#This Row],[Rank]]="","",
IF(Intake[[#This Row],[Rank]]&gt;($Z$6+$Z$5+$Z$4),$Y$3,
IF(Intake[[#This Row],[Rank]]&gt;($Z$6+$Z$5),$Y$4,
IF(Intake[[#This Row],[Rank]]&gt;($Z$6),$Y$5,
IF(Intake[[#This Row],[Rank]]&lt;($Z$6),$Y$6,
))))))</f>
        <v/>
      </c>
      <c r="AA341" s="20"/>
      <c r="AB341" s="20" t="s">
        <v>73</v>
      </c>
      <c r="AC341" s="20"/>
      <c r="AD341" s="106"/>
      <c r="AE341" s="106"/>
      <c r="AF341" s="106"/>
      <c r="AG341" s="106"/>
      <c r="AH341" s="106"/>
      <c r="AI341" s="106"/>
      <c r="AJ341" s="107"/>
      <c r="AK341" s="108"/>
      <c r="AL341" s="109"/>
      <c r="AM341" s="109"/>
      <c r="AN341" s="109"/>
      <c r="AO341" s="107"/>
      <c r="AP341" s="109"/>
      <c r="AQ341" s="109"/>
    </row>
    <row r="342" spans="2:43" ht="14.85" customHeight="1" x14ac:dyDescent="0.3">
      <c r="B342" s="18" t="s">
        <v>407</v>
      </c>
      <c r="C342" s="107" t="s">
        <v>81</v>
      </c>
      <c r="D342" s="97"/>
      <c r="E342" s="97"/>
      <c r="F342" s="98"/>
      <c r="G342" s="97"/>
      <c r="H342" s="98"/>
      <c r="I342" s="101" t="str">
        <f t="shared" si="5"/>
        <v/>
      </c>
      <c r="J342" s="16" t="str">
        <f>IF(G342="","",PERCENTRANK(Intake[T-12 Production],G342)*10)</f>
        <v/>
      </c>
      <c r="K342" s="16" t="str">
        <f>IF(D342="","",PERCENTRANK(Intake[Assets Under Management],D342)*10)</f>
        <v/>
      </c>
      <c r="L342" s="16">
        <f>IFERROR(SUM(Intake[[#This Row],[Revenue Score]:[AUM Score]]),"")</f>
        <v>0</v>
      </c>
      <c r="M342" s="18"/>
      <c r="N342" s="18"/>
      <c r="O342" s="18"/>
      <c r="P342" s="18"/>
      <c r="Q342" s="18"/>
      <c r="R342" s="15">
        <f>SUM(Intake[[#This Row],[Referral Potential]:[Savings Potential]])</f>
        <v>0</v>
      </c>
      <c r="S342" s="15">
        <f>+Intake[[#This Row],[Quantitative Score]]+Intake[[#This Row],[Qualitative Score]]</f>
        <v>0</v>
      </c>
      <c r="T34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2" s="102"/>
      <c r="V342" s="102"/>
      <c r="W342" s="103"/>
      <c r="X342" s="103"/>
      <c r="Y342" s="44" t="str">
        <f>IFERROR(IF(S342=0,"",_xlfn.PERCENTRANK.EXC(Intake[Total Score],S342)),)</f>
        <v/>
      </c>
      <c r="Z342" s="38" t="str">
        <f xml:space="preserve">
(IF(Intake[[#This Row],[Rank]]="","",
IF(Intake[[#This Row],[Rank]]&gt;($Z$6+$Z$5+$Z$4),$Y$3,
IF(Intake[[#This Row],[Rank]]&gt;($Z$6+$Z$5),$Y$4,
IF(Intake[[#This Row],[Rank]]&gt;($Z$6),$Y$5,
IF(Intake[[#This Row],[Rank]]&lt;($Z$6),$Y$6,
))))))</f>
        <v/>
      </c>
      <c r="AA342" s="20"/>
      <c r="AB342" s="20" t="s">
        <v>73</v>
      </c>
      <c r="AC342" s="20"/>
      <c r="AD342" s="106"/>
      <c r="AE342" s="106"/>
      <c r="AF342" s="106"/>
      <c r="AG342" s="106"/>
      <c r="AH342" s="106"/>
      <c r="AI342" s="106"/>
      <c r="AJ342" s="107"/>
      <c r="AK342" s="108"/>
      <c r="AL342" s="107"/>
      <c r="AM342" s="107"/>
      <c r="AN342" s="107"/>
      <c r="AO342" s="107"/>
      <c r="AP342" s="109"/>
      <c r="AQ342" s="107"/>
    </row>
    <row r="343" spans="2:43" ht="14.85" customHeight="1" x14ac:dyDescent="0.3">
      <c r="B343" s="18" t="s">
        <v>408</v>
      </c>
      <c r="C343" s="107" t="s">
        <v>81</v>
      </c>
      <c r="D343" s="97"/>
      <c r="E343" s="97"/>
      <c r="F343" s="98"/>
      <c r="G343" s="97"/>
      <c r="H343" s="98"/>
      <c r="I343" s="101" t="str">
        <f t="shared" si="5"/>
        <v/>
      </c>
      <c r="J343" s="16" t="str">
        <f>IF(G343="","",PERCENTRANK(Intake[T-12 Production],G343)*10)</f>
        <v/>
      </c>
      <c r="K343" s="16" t="str">
        <f>IF(D343="","",PERCENTRANK(Intake[Assets Under Management],D343)*10)</f>
        <v/>
      </c>
      <c r="L343" s="16">
        <f>IFERROR(SUM(Intake[[#This Row],[Revenue Score]:[AUM Score]]),"")</f>
        <v>0</v>
      </c>
      <c r="M343" s="18"/>
      <c r="N343" s="18"/>
      <c r="O343" s="18"/>
      <c r="P343" s="18"/>
      <c r="Q343" s="18"/>
      <c r="R343" s="15">
        <f>SUM(Intake[[#This Row],[Referral Potential]:[Savings Potential]])</f>
        <v>0</v>
      </c>
      <c r="S343" s="15">
        <f>+Intake[[#This Row],[Quantitative Score]]+Intake[[#This Row],[Qualitative Score]]</f>
        <v>0</v>
      </c>
      <c r="T34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3" s="102"/>
      <c r="V343" s="102"/>
      <c r="W343" s="103"/>
      <c r="X343" s="103"/>
      <c r="Y343" s="44" t="str">
        <f>IFERROR(IF(S343=0,"",_xlfn.PERCENTRANK.EXC(Intake[Total Score],S343)),)</f>
        <v/>
      </c>
      <c r="Z343" s="38" t="str">
        <f xml:space="preserve">
(IF(Intake[[#This Row],[Rank]]="","",
IF(Intake[[#This Row],[Rank]]&gt;($Z$6+$Z$5+$Z$4),$Y$3,
IF(Intake[[#This Row],[Rank]]&gt;($Z$6+$Z$5),$Y$4,
IF(Intake[[#This Row],[Rank]]&gt;($Z$6),$Y$5,
IF(Intake[[#This Row],[Rank]]&lt;($Z$6),$Y$6,
))))))</f>
        <v/>
      </c>
      <c r="AA343" s="20"/>
      <c r="AB343" s="20" t="s">
        <v>73</v>
      </c>
      <c r="AC343" s="20"/>
      <c r="AD343" s="106"/>
      <c r="AE343" s="106"/>
      <c r="AF343" s="106"/>
      <c r="AG343" s="106"/>
      <c r="AH343" s="106"/>
      <c r="AI343" s="106"/>
      <c r="AJ343" s="107"/>
      <c r="AK343" s="108"/>
      <c r="AL343" s="107"/>
      <c r="AM343" s="107"/>
      <c r="AN343" s="107"/>
      <c r="AO343" s="107"/>
      <c r="AP343" s="107"/>
      <c r="AQ343" s="107"/>
    </row>
    <row r="344" spans="2:43" ht="14.85" customHeight="1" x14ac:dyDescent="0.3">
      <c r="B344" s="18" t="s">
        <v>409</v>
      </c>
      <c r="C344" s="107" t="s">
        <v>77</v>
      </c>
      <c r="D344" s="97"/>
      <c r="E344" s="97"/>
      <c r="F344" s="98"/>
      <c r="G344" s="97"/>
      <c r="H344" s="97"/>
      <c r="I344" s="101" t="str">
        <f t="shared" si="5"/>
        <v/>
      </c>
      <c r="J344" s="16" t="str">
        <f>IF(G344="","",PERCENTRANK(Intake[T-12 Production],G344)*10)</f>
        <v/>
      </c>
      <c r="K344" s="16" t="str">
        <f>IF(D344="","",PERCENTRANK(Intake[Assets Under Management],D344)*10)</f>
        <v/>
      </c>
      <c r="L344" s="16">
        <f>IFERROR(SUM(Intake[[#This Row],[Revenue Score]:[AUM Score]]),"")</f>
        <v>0</v>
      </c>
      <c r="M344" s="18"/>
      <c r="N344" s="18"/>
      <c r="O344" s="18"/>
      <c r="P344" s="18"/>
      <c r="Q344" s="18"/>
      <c r="R344" s="15">
        <f>SUM(Intake[[#This Row],[Referral Potential]:[Savings Potential]])</f>
        <v>0</v>
      </c>
      <c r="S344" s="15">
        <f>+Intake[[#This Row],[Quantitative Score]]+Intake[[#This Row],[Qualitative Score]]</f>
        <v>0</v>
      </c>
      <c r="T34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4" s="102"/>
      <c r="V344" s="102"/>
      <c r="W344" s="103"/>
      <c r="X344" s="103"/>
      <c r="Y344" s="44" t="str">
        <f>IFERROR(IF(S344=0,"",_xlfn.PERCENTRANK.EXC(Intake[Total Score],S344)),)</f>
        <v/>
      </c>
      <c r="Z344" s="38" t="str">
        <f xml:space="preserve">
(IF(Intake[[#This Row],[Rank]]="","",
IF(Intake[[#This Row],[Rank]]&gt;($Z$6+$Z$5+$Z$4),$Y$3,
IF(Intake[[#This Row],[Rank]]&gt;($Z$6+$Z$5),$Y$4,
IF(Intake[[#This Row],[Rank]]&gt;($Z$6),$Y$5,
IF(Intake[[#This Row],[Rank]]&lt;($Z$6),$Y$6,
))))))</f>
        <v/>
      </c>
      <c r="AA344" s="20"/>
      <c r="AB344" s="20" t="s">
        <v>73</v>
      </c>
      <c r="AC344" s="20"/>
      <c r="AD344" s="106"/>
      <c r="AE344" s="106"/>
      <c r="AF344" s="106"/>
      <c r="AG344" s="106"/>
      <c r="AH344" s="106"/>
      <c r="AI344" s="106"/>
      <c r="AJ344" s="107"/>
      <c r="AK344" s="108"/>
      <c r="AL344" s="107"/>
      <c r="AM344" s="107"/>
      <c r="AN344" s="107"/>
      <c r="AO344" s="107"/>
      <c r="AP344" s="109"/>
      <c r="AQ344" s="107"/>
    </row>
    <row r="345" spans="2:43" ht="14.85" customHeight="1" x14ac:dyDescent="0.3">
      <c r="B345" s="18" t="s">
        <v>410</v>
      </c>
      <c r="C345" s="107" t="s">
        <v>77</v>
      </c>
      <c r="D345" s="97"/>
      <c r="E345" s="97"/>
      <c r="F345" s="98"/>
      <c r="G345" s="97"/>
      <c r="H345" s="97"/>
      <c r="I345" s="101" t="str">
        <f t="shared" si="5"/>
        <v/>
      </c>
      <c r="J345" s="16" t="str">
        <f>IF(G345="","",PERCENTRANK(Intake[T-12 Production],G345)*10)</f>
        <v/>
      </c>
      <c r="K345" s="16" t="str">
        <f>IF(D345="","",PERCENTRANK(Intake[Assets Under Management],D345)*10)</f>
        <v/>
      </c>
      <c r="L345" s="16">
        <f>IFERROR(SUM(Intake[[#This Row],[Revenue Score]:[AUM Score]]),"")</f>
        <v>0</v>
      </c>
      <c r="M345" s="18"/>
      <c r="N345" s="18"/>
      <c r="O345" s="18"/>
      <c r="P345" s="18"/>
      <c r="Q345" s="18"/>
      <c r="R345" s="15">
        <f>SUM(Intake[[#This Row],[Referral Potential]:[Savings Potential]])</f>
        <v>0</v>
      </c>
      <c r="S345" s="15">
        <f>+Intake[[#This Row],[Quantitative Score]]+Intake[[#This Row],[Qualitative Score]]</f>
        <v>0</v>
      </c>
      <c r="T34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5" s="102"/>
      <c r="V345" s="102"/>
      <c r="W345" s="103"/>
      <c r="X345" s="103"/>
      <c r="Y345" s="44" t="str">
        <f>IFERROR(IF(S345=0,"",_xlfn.PERCENTRANK.EXC(Intake[Total Score],S345)),)</f>
        <v/>
      </c>
      <c r="Z345" s="38" t="str">
        <f xml:space="preserve">
(IF(Intake[[#This Row],[Rank]]="","",
IF(Intake[[#This Row],[Rank]]&gt;($Z$6+$Z$5+$Z$4),$Y$3,
IF(Intake[[#This Row],[Rank]]&gt;($Z$6+$Z$5),$Y$4,
IF(Intake[[#This Row],[Rank]]&gt;($Z$6),$Y$5,
IF(Intake[[#This Row],[Rank]]&lt;($Z$6),$Y$6,
))))))</f>
        <v/>
      </c>
      <c r="AA345" s="20"/>
      <c r="AB345" s="20" t="s">
        <v>73</v>
      </c>
      <c r="AC345" s="20"/>
      <c r="AD345" s="106"/>
      <c r="AE345" s="106"/>
      <c r="AF345" s="106"/>
      <c r="AG345" s="106"/>
      <c r="AH345" s="106"/>
      <c r="AI345" s="106"/>
      <c r="AJ345" s="107"/>
      <c r="AK345" s="108"/>
      <c r="AL345" s="109"/>
      <c r="AM345" s="109"/>
      <c r="AN345" s="109"/>
      <c r="AO345" s="107"/>
      <c r="AP345" s="109"/>
      <c r="AQ345" s="109"/>
    </row>
    <row r="346" spans="2:43" ht="14.85" customHeight="1" x14ac:dyDescent="0.3">
      <c r="B346" s="18" t="s">
        <v>411</v>
      </c>
      <c r="C346" s="107" t="s">
        <v>77</v>
      </c>
      <c r="D346" s="97"/>
      <c r="E346" s="97"/>
      <c r="F346" s="98"/>
      <c r="G346" s="97"/>
      <c r="H346" s="97"/>
      <c r="I346" s="101" t="str">
        <f t="shared" si="5"/>
        <v/>
      </c>
      <c r="J346" s="16" t="str">
        <f>IF(G346="","",PERCENTRANK(Intake[T-12 Production],G346)*10)</f>
        <v/>
      </c>
      <c r="K346" s="16" t="str">
        <f>IF(D346="","",PERCENTRANK(Intake[Assets Under Management],D346)*10)</f>
        <v/>
      </c>
      <c r="L346" s="16">
        <f>IFERROR(SUM(Intake[[#This Row],[Revenue Score]:[AUM Score]]),"")</f>
        <v>0</v>
      </c>
      <c r="M346" s="18"/>
      <c r="N346" s="18"/>
      <c r="O346" s="18"/>
      <c r="P346" s="18"/>
      <c r="Q346" s="18"/>
      <c r="R346" s="15">
        <f>SUM(Intake[[#This Row],[Referral Potential]:[Savings Potential]])</f>
        <v>0</v>
      </c>
      <c r="S346" s="15">
        <f>+Intake[[#This Row],[Quantitative Score]]+Intake[[#This Row],[Qualitative Score]]</f>
        <v>0</v>
      </c>
      <c r="T34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6" s="102"/>
      <c r="V346" s="102"/>
      <c r="W346" s="103"/>
      <c r="X346" s="103"/>
      <c r="Y346" s="44" t="str">
        <f>IFERROR(IF(S346=0,"",_xlfn.PERCENTRANK.EXC(Intake[Total Score],S346)),)</f>
        <v/>
      </c>
      <c r="Z346" s="38" t="str">
        <f xml:space="preserve">
(IF(Intake[[#This Row],[Rank]]="","",
IF(Intake[[#This Row],[Rank]]&gt;($Z$6+$Z$5+$Z$4),$Y$3,
IF(Intake[[#This Row],[Rank]]&gt;($Z$6+$Z$5),$Y$4,
IF(Intake[[#This Row],[Rank]]&gt;($Z$6),$Y$5,
IF(Intake[[#This Row],[Rank]]&lt;($Z$6),$Y$6,
))))))</f>
        <v/>
      </c>
      <c r="AA346" s="20"/>
      <c r="AB346" s="20" t="s">
        <v>73</v>
      </c>
      <c r="AC346" s="20"/>
      <c r="AD346" s="106"/>
      <c r="AE346" s="106"/>
      <c r="AF346" s="106"/>
      <c r="AG346" s="106"/>
      <c r="AH346" s="106"/>
      <c r="AI346" s="106"/>
      <c r="AJ346" s="107"/>
      <c r="AK346" s="108"/>
      <c r="AL346" s="107"/>
      <c r="AM346" s="107"/>
      <c r="AN346" s="107"/>
      <c r="AO346" s="107"/>
      <c r="AP346" s="107"/>
      <c r="AQ346" s="116"/>
    </row>
    <row r="347" spans="2:43" ht="14.85" customHeight="1" x14ac:dyDescent="0.3">
      <c r="B347" s="18" t="s">
        <v>412</v>
      </c>
      <c r="C347" s="107" t="s">
        <v>81</v>
      </c>
      <c r="D347" s="97"/>
      <c r="E347" s="97"/>
      <c r="F347" s="98"/>
      <c r="G347" s="97"/>
      <c r="H347" s="98"/>
      <c r="I347" s="101" t="str">
        <f t="shared" si="5"/>
        <v/>
      </c>
      <c r="J347" s="16" t="str">
        <f>IF(G347="","",PERCENTRANK(Intake[T-12 Production],G347)*10)</f>
        <v/>
      </c>
      <c r="K347" s="16" t="str">
        <f>IF(D347="","",PERCENTRANK(Intake[Assets Under Management],D347)*10)</f>
        <v/>
      </c>
      <c r="L347" s="16">
        <f>IFERROR(SUM(Intake[[#This Row],[Revenue Score]:[AUM Score]]),"")</f>
        <v>0</v>
      </c>
      <c r="M347" s="18"/>
      <c r="N347" s="18"/>
      <c r="O347" s="18"/>
      <c r="P347" s="18"/>
      <c r="Q347" s="18"/>
      <c r="R347" s="15">
        <f>SUM(Intake[[#This Row],[Referral Potential]:[Savings Potential]])</f>
        <v>0</v>
      </c>
      <c r="S347" s="15">
        <f>+Intake[[#This Row],[Quantitative Score]]+Intake[[#This Row],[Qualitative Score]]</f>
        <v>0</v>
      </c>
      <c r="T34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7" s="102"/>
      <c r="V347" s="102"/>
      <c r="W347" s="103"/>
      <c r="X347" s="103"/>
      <c r="Y347" s="44" t="str">
        <f>IFERROR(IF(S347=0,"",_xlfn.PERCENTRANK.EXC(Intake[Total Score],S347)),)</f>
        <v/>
      </c>
      <c r="Z347" s="38" t="str">
        <f xml:space="preserve">
(IF(Intake[[#This Row],[Rank]]="","",
IF(Intake[[#This Row],[Rank]]&gt;($Z$6+$Z$5+$Z$4),$Y$3,
IF(Intake[[#This Row],[Rank]]&gt;($Z$6+$Z$5),$Y$4,
IF(Intake[[#This Row],[Rank]]&gt;($Z$6),$Y$5,
IF(Intake[[#This Row],[Rank]]&lt;($Z$6),$Y$6,
))))))</f>
        <v/>
      </c>
      <c r="AA347" s="20"/>
      <c r="AB347" s="20" t="s">
        <v>73</v>
      </c>
      <c r="AC347" s="20"/>
      <c r="AD347" s="106"/>
      <c r="AE347" s="106"/>
      <c r="AF347" s="106"/>
      <c r="AG347" s="106"/>
      <c r="AH347" s="106"/>
      <c r="AI347" s="106"/>
      <c r="AJ347" s="107"/>
      <c r="AK347" s="108"/>
      <c r="AL347" s="107"/>
      <c r="AM347" s="107"/>
      <c r="AN347" s="107"/>
      <c r="AO347" s="107"/>
      <c r="AP347" s="107"/>
      <c r="AQ347" s="107"/>
    </row>
    <row r="348" spans="2:43" ht="14.85" customHeight="1" x14ac:dyDescent="0.3">
      <c r="B348" s="18" t="s">
        <v>413</v>
      </c>
      <c r="C348" s="107" t="s">
        <v>81</v>
      </c>
      <c r="D348" s="97"/>
      <c r="E348" s="97"/>
      <c r="F348" s="98"/>
      <c r="G348" s="97"/>
      <c r="H348" s="98"/>
      <c r="I348" s="101" t="str">
        <f t="shared" si="5"/>
        <v/>
      </c>
      <c r="J348" s="16" t="str">
        <f>IF(G348="","",PERCENTRANK(Intake[T-12 Production],G348)*10)</f>
        <v/>
      </c>
      <c r="K348" s="16" t="str">
        <f>IF(D348="","",PERCENTRANK(Intake[Assets Under Management],D348)*10)</f>
        <v/>
      </c>
      <c r="L348" s="16">
        <f>IFERROR(SUM(Intake[[#This Row],[Revenue Score]:[AUM Score]]),"")</f>
        <v>0</v>
      </c>
      <c r="M348" s="18"/>
      <c r="N348" s="18"/>
      <c r="O348" s="18"/>
      <c r="P348" s="18"/>
      <c r="Q348" s="18"/>
      <c r="R348" s="15">
        <f>SUM(Intake[[#This Row],[Referral Potential]:[Savings Potential]])</f>
        <v>0</v>
      </c>
      <c r="S348" s="15">
        <f>+Intake[[#This Row],[Quantitative Score]]+Intake[[#This Row],[Qualitative Score]]</f>
        <v>0</v>
      </c>
      <c r="T34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8" s="102"/>
      <c r="V348" s="102"/>
      <c r="W348" s="103"/>
      <c r="X348" s="103"/>
      <c r="Y348" s="44" t="str">
        <f>IFERROR(IF(S348=0,"",_xlfn.PERCENTRANK.EXC(Intake[Total Score],S348)),)</f>
        <v/>
      </c>
      <c r="Z348" s="38" t="str">
        <f xml:space="preserve">
(IF(Intake[[#This Row],[Rank]]="","",
IF(Intake[[#This Row],[Rank]]&gt;($Z$6+$Z$5+$Z$4),$Y$3,
IF(Intake[[#This Row],[Rank]]&gt;($Z$6+$Z$5),$Y$4,
IF(Intake[[#This Row],[Rank]]&gt;($Z$6),$Y$5,
IF(Intake[[#This Row],[Rank]]&lt;($Z$6),$Y$6,
))))))</f>
        <v/>
      </c>
      <c r="AA348" s="20"/>
      <c r="AB348" s="20" t="s">
        <v>73</v>
      </c>
      <c r="AC348" s="20"/>
      <c r="AD348" s="106"/>
      <c r="AE348" s="106"/>
      <c r="AF348" s="106"/>
      <c r="AG348" s="106"/>
      <c r="AH348" s="106"/>
      <c r="AI348" s="106"/>
      <c r="AJ348" s="109"/>
      <c r="AK348" s="108"/>
      <c r="AL348" s="107"/>
      <c r="AM348" s="107"/>
      <c r="AN348" s="107"/>
      <c r="AO348" s="107"/>
      <c r="AP348" s="107"/>
      <c r="AQ348" s="107"/>
    </row>
    <row r="349" spans="2:43" ht="14.85" customHeight="1" x14ac:dyDescent="0.3">
      <c r="B349" s="18" t="s">
        <v>414</v>
      </c>
      <c r="C349" s="107" t="s">
        <v>72</v>
      </c>
      <c r="D349" s="97"/>
      <c r="E349" s="97"/>
      <c r="F349" s="98"/>
      <c r="G349" s="97"/>
      <c r="H349" s="98"/>
      <c r="I349" s="101" t="str">
        <f t="shared" si="5"/>
        <v/>
      </c>
      <c r="J349" s="16" t="str">
        <f>IF(G349="","",PERCENTRANK(Intake[T-12 Production],G349)*10)</f>
        <v/>
      </c>
      <c r="K349" s="16" t="str">
        <f>IF(D349="","",PERCENTRANK(Intake[Assets Under Management],D349)*10)</f>
        <v/>
      </c>
      <c r="L349" s="16">
        <f>IFERROR(SUM(Intake[[#This Row],[Revenue Score]:[AUM Score]]),"")</f>
        <v>0</v>
      </c>
      <c r="M349" s="18"/>
      <c r="N349" s="18"/>
      <c r="O349" s="18"/>
      <c r="P349" s="18"/>
      <c r="Q349" s="18"/>
      <c r="R349" s="15">
        <f>SUM(Intake[[#This Row],[Referral Potential]:[Savings Potential]])</f>
        <v>0</v>
      </c>
      <c r="S349" s="15">
        <f>+Intake[[#This Row],[Quantitative Score]]+Intake[[#This Row],[Qualitative Score]]</f>
        <v>0</v>
      </c>
      <c r="T34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49" s="102"/>
      <c r="V349" s="102"/>
      <c r="W349" s="103"/>
      <c r="X349" s="103"/>
      <c r="Y349" s="44" t="str">
        <f>IFERROR(IF(S349=0,"",_xlfn.PERCENTRANK.EXC(Intake[Total Score],S349)),)</f>
        <v/>
      </c>
      <c r="Z349" s="38" t="str">
        <f xml:space="preserve">
(IF(Intake[[#This Row],[Rank]]="","",
IF(Intake[[#This Row],[Rank]]&gt;($Z$6+$Z$5+$Z$4),$Y$3,
IF(Intake[[#This Row],[Rank]]&gt;($Z$6+$Z$5),$Y$4,
IF(Intake[[#This Row],[Rank]]&gt;($Z$6),$Y$5,
IF(Intake[[#This Row],[Rank]]&lt;($Z$6),$Y$6,
))))))</f>
        <v/>
      </c>
      <c r="AA349" s="20"/>
      <c r="AB349" s="20" t="s">
        <v>73</v>
      </c>
      <c r="AC349" s="20"/>
      <c r="AD349" s="106"/>
      <c r="AE349" s="106"/>
      <c r="AF349" s="106"/>
      <c r="AG349" s="106"/>
      <c r="AH349" s="106"/>
      <c r="AI349" s="106"/>
      <c r="AJ349" s="107"/>
      <c r="AK349" s="108"/>
      <c r="AL349" s="107"/>
      <c r="AM349" s="111"/>
      <c r="AN349" s="107"/>
      <c r="AO349" s="107"/>
      <c r="AP349" s="107"/>
      <c r="AQ349" s="107"/>
    </row>
    <row r="350" spans="2:43" ht="14.85" customHeight="1" x14ac:dyDescent="0.3">
      <c r="B350" s="18" t="s">
        <v>415</v>
      </c>
      <c r="C350" s="107" t="s">
        <v>77</v>
      </c>
      <c r="D350" s="97"/>
      <c r="E350" s="97"/>
      <c r="F350" s="98"/>
      <c r="G350" s="97"/>
      <c r="H350" s="97"/>
      <c r="I350" s="101" t="str">
        <f t="shared" si="5"/>
        <v/>
      </c>
      <c r="J350" s="16" t="str">
        <f>IF(G350="","",PERCENTRANK(Intake[T-12 Production],G350)*10)</f>
        <v/>
      </c>
      <c r="K350" s="16" t="str">
        <f>IF(D350="","",PERCENTRANK(Intake[Assets Under Management],D350)*10)</f>
        <v/>
      </c>
      <c r="L350" s="16">
        <f>IFERROR(SUM(Intake[[#This Row],[Revenue Score]:[AUM Score]]),"")</f>
        <v>0</v>
      </c>
      <c r="M350" s="18"/>
      <c r="N350" s="18"/>
      <c r="O350" s="18"/>
      <c r="P350" s="18"/>
      <c r="Q350" s="18"/>
      <c r="R350" s="15">
        <f>SUM(Intake[[#This Row],[Referral Potential]:[Savings Potential]])</f>
        <v>0</v>
      </c>
      <c r="S350" s="15">
        <f>+Intake[[#This Row],[Quantitative Score]]+Intake[[#This Row],[Qualitative Score]]</f>
        <v>0</v>
      </c>
      <c r="T35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0" s="102"/>
      <c r="V350" s="102"/>
      <c r="W350" s="103"/>
      <c r="X350" s="103"/>
      <c r="Y350" s="44" t="str">
        <f>IFERROR(IF(S350=0,"",_xlfn.PERCENTRANK.EXC(Intake[Total Score],S350)),)</f>
        <v/>
      </c>
      <c r="Z350" s="38" t="str">
        <f xml:space="preserve">
(IF(Intake[[#This Row],[Rank]]="","",
IF(Intake[[#This Row],[Rank]]&gt;($Z$6+$Z$5+$Z$4),$Y$3,
IF(Intake[[#This Row],[Rank]]&gt;($Z$6+$Z$5),$Y$4,
IF(Intake[[#This Row],[Rank]]&gt;($Z$6),$Y$5,
IF(Intake[[#This Row],[Rank]]&lt;($Z$6),$Y$6,
))))))</f>
        <v/>
      </c>
      <c r="AA350" s="20"/>
      <c r="AB350" s="20" t="s">
        <v>73</v>
      </c>
      <c r="AC350" s="20"/>
      <c r="AD350" s="106"/>
      <c r="AE350" s="106"/>
      <c r="AF350" s="106"/>
      <c r="AG350" s="106"/>
      <c r="AH350" s="106"/>
      <c r="AI350" s="106"/>
      <c r="AJ350" s="107"/>
      <c r="AK350" s="108"/>
      <c r="AL350" s="107"/>
      <c r="AM350" s="107"/>
      <c r="AN350" s="107"/>
      <c r="AO350" s="107"/>
      <c r="AP350" s="107"/>
      <c r="AQ350" s="107"/>
    </row>
    <row r="351" spans="2:43" ht="14.85" customHeight="1" x14ac:dyDescent="0.3">
      <c r="B351" s="18" t="s">
        <v>416</v>
      </c>
      <c r="C351" s="107" t="s">
        <v>81</v>
      </c>
      <c r="D351" s="97"/>
      <c r="E351" s="97"/>
      <c r="F351" s="98"/>
      <c r="G351" s="97"/>
      <c r="H351" s="98"/>
      <c r="I351" s="101" t="str">
        <f t="shared" si="5"/>
        <v/>
      </c>
      <c r="J351" s="16" t="str">
        <f>IF(G351="","",PERCENTRANK(Intake[T-12 Production],G351)*10)</f>
        <v/>
      </c>
      <c r="K351" s="16" t="str">
        <f>IF(D351="","",PERCENTRANK(Intake[Assets Under Management],D351)*10)</f>
        <v/>
      </c>
      <c r="L351" s="16">
        <f>IFERROR(SUM(Intake[[#This Row],[Revenue Score]:[AUM Score]]),"")</f>
        <v>0</v>
      </c>
      <c r="M351" s="18"/>
      <c r="N351" s="18"/>
      <c r="O351" s="18"/>
      <c r="P351" s="18"/>
      <c r="Q351" s="18"/>
      <c r="R351" s="15">
        <f>SUM(Intake[[#This Row],[Referral Potential]:[Savings Potential]])</f>
        <v>0</v>
      </c>
      <c r="S351" s="15">
        <f>+Intake[[#This Row],[Quantitative Score]]+Intake[[#This Row],[Qualitative Score]]</f>
        <v>0</v>
      </c>
      <c r="T35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1" s="102"/>
      <c r="V351" s="102"/>
      <c r="W351" s="103"/>
      <c r="X351" s="103"/>
      <c r="Y351" s="44" t="str">
        <f>IFERROR(IF(S351=0,"",_xlfn.PERCENTRANK.EXC(Intake[Total Score],S351)),)</f>
        <v/>
      </c>
      <c r="Z351" s="38" t="str">
        <f xml:space="preserve">
(IF(Intake[[#This Row],[Rank]]="","",
IF(Intake[[#This Row],[Rank]]&gt;($Z$6+$Z$5+$Z$4),$Y$3,
IF(Intake[[#This Row],[Rank]]&gt;($Z$6+$Z$5),$Y$4,
IF(Intake[[#This Row],[Rank]]&gt;($Z$6),$Y$5,
IF(Intake[[#This Row],[Rank]]&lt;($Z$6),$Y$6,
))))))</f>
        <v/>
      </c>
      <c r="AA351" s="20"/>
      <c r="AB351" s="20" t="s">
        <v>73</v>
      </c>
      <c r="AC351" s="20"/>
      <c r="AD351" s="106"/>
      <c r="AE351" s="106"/>
      <c r="AF351" s="106"/>
      <c r="AG351" s="106"/>
      <c r="AH351" s="106"/>
      <c r="AI351" s="106"/>
      <c r="AJ351" s="107"/>
      <c r="AK351" s="108"/>
      <c r="AL351" s="107"/>
      <c r="AM351" s="107"/>
      <c r="AN351" s="107"/>
      <c r="AO351" s="107"/>
      <c r="AP351" s="107"/>
      <c r="AQ351" s="107"/>
    </row>
    <row r="352" spans="2:43" ht="14.85" customHeight="1" x14ac:dyDescent="0.3">
      <c r="B352" s="18" t="s">
        <v>417</v>
      </c>
      <c r="C352" s="107" t="s">
        <v>81</v>
      </c>
      <c r="D352" s="97"/>
      <c r="E352" s="97"/>
      <c r="F352" s="98"/>
      <c r="G352" s="97"/>
      <c r="H352" s="98"/>
      <c r="I352" s="101" t="str">
        <f t="shared" si="5"/>
        <v/>
      </c>
      <c r="J352" s="16" t="str">
        <f>IF(G352="","",PERCENTRANK(Intake[T-12 Production],G352)*10)</f>
        <v/>
      </c>
      <c r="K352" s="16" t="str">
        <f>IF(D352="","",PERCENTRANK(Intake[Assets Under Management],D352)*10)</f>
        <v/>
      </c>
      <c r="L352" s="16">
        <f>IFERROR(SUM(Intake[[#This Row],[Revenue Score]:[AUM Score]]),"")</f>
        <v>0</v>
      </c>
      <c r="M352" s="18"/>
      <c r="N352" s="18"/>
      <c r="O352" s="18"/>
      <c r="P352" s="18"/>
      <c r="Q352" s="18"/>
      <c r="R352" s="15">
        <f>SUM(Intake[[#This Row],[Referral Potential]:[Savings Potential]])</f>
        <v>0</v>
      </c>
      <c r="S352" s="15">
        <f>+Intake[[#This Row],[Quantitative Score]]+Intake[[#This Row],[Qualitative Score]]</f>
        <v>0</v>
      </c>
      <c r="T35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2" s="102"/>
      <c r="V352" s="102"/>
      <c r="W352" s="103"/>
      <c r="X352" s="103"/>
      <c r="Y352" s="44" t="str">
        <f>IFERROR(IF(S352=0,"",_xlfn.PERCENTRANK.EXC(Intake[Total Score],S352)),)</f>
        <v/>
      </c>
      <c r="Z352" s="38" t="str">
        <f xml:space="preserve">
(IF(Intake[[#This Row],[Rank]]="","",
IF(Intake[[#This Row],[Rank]]&gt;($Z$6+$Z$5+$Z$4),$Y$3,
IF(Intake[[#This Row],[Rank]]&gt;($Z$6+$Z$5),$Y$4,
IF(Intake[[#This Row],[Rank]]&gt;($Z$6),$Y$5,
IF(Intake[[#This Row],[Rank]]&lt;($Z$6),$Y$6,
))))))</f>
        <v/>
      </c>
      <c r="AA352" s="20"/>
      <c r="AB352" s="20" t="s">
        <v>73</v>
      </c>
      <c r="AC352" s="20"/>
      <c r="AD352" s="106"/>
      <c r="AE352" s="106"/>
      <c r="AF352" s="106"/>
      <c r="AG352" s="106"/>
      <c r="AH352" s="106"/>
      <c r="AI352" s="106"/>
      <c r="AJ352" s="107"/>
      <c r="AK352" s="108"/>
      <c r="AL352" s="107"/>
      <c r="AM352" s="111"/>
      <c r="AN352" s="107"/>
      <c r="AO352" s="107"/>
      <c r="AP352" s="109"/>
      <c r="AQ352" s="107"/>
    </row>
    <row r="353" spans="2:43" ht="14.85" customHeight="1" x14ac:dyDescent="0.3">
      <c r="B353" s="18" t="s">
        <v>418</v>
      </c>
      <c r="C353" s="107" t="s">
        <v>77</v>
      </c>
      <c r="D353" s="97"/>
      <c r="E353" s="97"/>
      <c r="F353" s="98"/>
      <c r="G353" s="97"/>
      <c r="H353" s="97"/>
      <c r="I353" s="101" t="str">
        <f t="shared" si="5"/>
        <v/>
      </c>
      <c r="J353" s="16" t="str">
        <f>IF(G353="","",PERCENTRANK(Intake[T-12 Production],G353)*10)</f>
        <v/>
      </c>
      <c r="K353" s="16" t="str">
        <f>IF(D353="","",PERCENTRANK(Intake[Assets Under Management],D353)*10)</f>
        <v/>
      </c>
      <c r="L353" s="16">
        <f>IFERROR(SUM(Intake[[#This Row],[Revenue Score]:[AUM Score]]),"")</f>
        <v>0</v>
      </c>
      <c r="M353" s="18"/>
      <c r="N353" s="18"/>
      <c r="O353" s="18"/>
      <c r="P353" s="18"/>
      <c r="Q353" s="18"/>
      <c r="R353" s="15">
        <f>SUM(Intake[[#This Row],[Referral Potential]:[Savings Potential]])</f>
        <v>0</v>
      </c>
      <c r="S353" s="15">
        <f>+Intake[[#This Row],[Quantitative Score]]+Intake[[#This Row],[Qualitative Score]]</f>
        <v>0</v>
      </c>
      <c r="T35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3" s="102"/>
      <c r="V353" s="102"/>
      <c r="W353" s="103"/>
      <c r="X353" s="103"/>
      <c r="Y353" s="44" t="str">
        <f>IFERROR(IF(S353=0,"",_xlfn.PERCENTRANK.EXC(Intake[Total Score],S353)),)</f>
        <v/>
      </c>
      <c r="Z353" s="38" t="str">
        <f xml:space="preserve">
(IF(Intake[[#This Row],[Rank]]="","",
IF(Intake[[#This Row],[Rank]]&gt;($Z$6+$Z$5+$Z$4),$Y$3,
IF(Intake[[#This Row],[Rank]]&gt;($Z$6+$Z$5),$Y$4,
IF(Intake[[#This Row],[Rank]]&gt;($Z$6),$Y$5,
IF(Intake[[#This Row],[Rank]]&lt;($Z$6),$Y$6,
))))))</f>
        <v/>
      </c>
      <c r="AA353" s="20"/>
      <c r="AB353" s="20" t="s">
        <v>73</v>
      </c>
      <c r="AC353" s="20"/>
      <c r="AD353" s="106"/>
      <c r="AE353" s="106"/>
      <c r="AF353" s="106"/>
      <c r="AG353" s="106"/>
      <c r="AH353" s="106"/>
      <c r="AI353" s="106"/>
      <c r="AJ353" s="109"/>
      <c r="AK353" s="110"/>
      <c r="AL353" s="107"/>
      <c r="AM353" s="111"/>
      <c r="AN353" s="107"/>
      <c r="AO353" s="107"/>
      <c r="AP353" s="109"/>
      <c r="AQ353" s="107"/>
    </row>
    <row r="354" spans="2:43" ht="14.85" customHeight="1" x14ac:dyDescent="0.3">
      <c r="B354" s="18" t="s">
        <v>419</v>
      </c>
      <c r="C354" s="107" t="s">
        <v>72</v>
      </c>
      <c r="D354" s="97"/>
      <c r="E354" s="97"/>
      <c r="F354" s="98"/>
      <c r="G354" s="97"/>
      <c r="H354" s="98"/>
      <c r="I354" s="101" t="str">
        <f t="shared" si="5"/>
        <v/>
      </c>
      <c r="J354" s="16" t="str">
        <f>IF(G354="","",PERCENTRANK(Intake[T-12 Production],G354)*10)</f>
        <v/>
      </c>
      <c r="K354" s="16" t="str">
        <f>IF(D354="","",PERCENTRANK(Intake[Assets Under Management],D354)*10)</f>
        <v/>
      </c>
      <c r="L354" s="16">
        <f>IFERROR(SUM(Intake[[#This Row],[Revenue Score]:[AUM Score]]),"")</f>
        <v>0</v>
      </c>
      <c r="M354" s="18"/>
      <c r="N354" s="18"/>
      <c r="O354" s="18"/>
      <c r="P354" s="18"/>
      <c r="Q354" s="18"/>
      <c r="R354" s="15">
        <f>SUM(Intake[[#This Row],[Referral Potential]:[Savings Potential]])</f>
        <v>0</v>
      </c>
      <c r="S354" s="15">
        <f>+Intake[[#This Row],[Quantitative Score]]+Intake[[#This Row],[Qualitative Score]]</f>
        <v>0</v>
      </c>
      <c r="T35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4" s="102"/>
      <c r="V354" s="102"/>
      <c r="W354" s="103"/>
      <c r="X354" s="103"/>
      <c r="Y354" s="44" t="str">
        <f>IFERROR(IF(S354=0,"",_xlfn.PERCENTRANK.EXC(Intake[Total Score],S354)),)</f>
        <v/>
      </c>
      <c r="Z354" s="38" t="str">
        <f xml:space="preserve">
(IF(Intake[[#This Row],[Rank]]="","",
IF(Intake[[#This Row],[Rank]]&gt;($Z$6+$Z$5+$Z$4),$Y$3,
IF(Intake[[#This Row],[Rank]]&gt;($Z$6+$Z$5),$Y$4,
IF(Intake[[#This Row],[Rank]]&gt;($Z$6),$Y$5,
IF(Intake[[#This Row],[Rank]]&lt;($Z$6),$Y$6,
))))))</f>
        <v/>
      </c>
      <c r="AA354" s="20"/>
      <c r="AB354" s="20" t="s">
        <v>73</v>
      </c>
      <c r="AC354" s="20"/>
      <c r="AD354" s="106"/>
      <c r="AE354" s="106"/>
      <c r="AF354" s="106"/>
      <c r="AG354" s="106"/>
      <c r="AH354" s="106"/>
      <c r="AI354" s="106"/>
      <c r="AJ354" s="107"/>
      <c r="AK354" s="108"/>
      <c r="AL354" s="109"/>
      <c r="AM354" s="109"/>
      <c r="AN354" s="109"/>
      <c r="AO354" s="109"/>
      <c r="AP354" s="109"/>
      <c r="AQ354" s="109"/>
    </row>
    <row r="355" spans="2:43" ht="14.85" customHeight="1" x14ac:dyDescent="0.3">
      <c r="B355" s="18" t="s">
        <v>420</v>
      </c>
      <c r="C355" s="107" t="s">
        <v>77</v>
      </c>
      <c r="D355" s="97"/>
      <c r="E355" s="97"/>
      <c r="F355" s="98"/>
      <c r="G355" s="97"/>
      <c r="H355" s="97"/>
      <c r="I355" s="101" t="str">
        <f t="shared" si="5"/>
        <v/>
      </c>
      <c r="J355" s="16" t="str">
        <f>IF(G355="","",PERCENTRANK(Intake[T-12 Production],G355)*10)</f>
        <v/>
      </c>
      <c r="K355" s="16" t="str">
        <f>IF(D355="","",PERCENTRANK(Intake[Assets Under Management],D355)*10)</f>
        <v/>
      </c>
      <c r="L355" s="16">
        <f>IFERROR(SUM(Intake[[#This Row],[Revenue Score]:[AUM Score]]),"")</f>
        <v>0</v>
      </c>
      <c r="M355" s="18"/>
      <c r="N355" s="18"/>
      <c r="O355" s="18"/>
      <c r="P355" s="18"/>
      <c r="Q355" s="18"/>
      <c r="R355" s="15">
        <f>SUM(Intake[[#This Row],[Referral Potential]:[Savings Potential]])</f>
        <v>0</v>
      </c>
      <c r="S355" s="15">
        <f>+Intake[[#This Row],[Quantitative Score]]+Intake[[#This Row],[Qualitative Score]]</f>
        <v>0</v>
      </c>
      <c r="T35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5" s="102"/>
      <c r="V355" s="102"/>
      <c r="W355" s="103"/>
      <c r="X355" s="103"/>
      <c r="Y355" s="44" t="str">
        <f>IFERROR(IF(S355=0,"",_xlfn.PERCENTRANK.EXC(Intake[Total Score],S355)),)</f>
        <v/>
      </c>
      <c r="Z355" s="38" t="str">
        <f xml:space="preserve">
(IF(Intake[[#This Row],[Rank]]="","",
IF(Intake[[#This Row],[Rank]]&gt;($Z$6+$Z$5+$Z$4),$Y$3,
IF(Intake[[#This Row],[Rank]]&gt;($Z$6+$Z$5),$Y$4,
IF(Intake[[#This Row],[Rank]]&gt;($Z$6),$Y$5,
IF(Intake[[#This Row],[Rank]]&lt;($Z$6),$Y$6,
))))))</f>
        <v/>
      </c>
      <c r="AA355" s="20"/>
      <c r="AB355" s="20" t="s">
        <v>73</v>
      </c>
      <c r="AC355" s="20"/>
      <c r="AD355" s="106"/>
      <c r="AE355" s="106"/>
      <c r="AF355" s="106"/>
      <c r="AG355" s="106"/>
      <c r="AH355" s="106"/>
      <c r="AI355" s="106"/>
      <c r="AJ355" s="107"/>
      <c r="AK355" s="108"/>
      <c r="AL355" s="107"/>
      <c r="AM355" s="107"/>
      <c r="AN355" s="107"/>
      <c r="AO355" s="107"/>
      <c r="AP355" s="109"/>
      <c r="AQ355" s="107"/>
    </row>
    <row r="356" spans="2:43" ht="14.85" customHeight="1" x14ac:dyDescent="0.3">
      <c r="B356" s="18" t="s">
        <v>421</v>
      </c>
      <c r="C356" s="107" t="s">
        <v>77</v>
      </c>
      <c r="D356" s="97"/>
      <c r="E356" s="97"/>
      <c r="F356" s="98"/>
      <c r="G356" s="97"/>
      <c r="H356" s="97"/>
      <c r="I356" s="101" t="str">
        <f t="shared" si="5"/>
        <v/>
      </c>
      <c r="J356" s="16" t="str">
        <f>IF(G356="","",PERCENTRANK(Intake[T-12 Production],G356)*10)</f>
        <v/>
      </c>
      <c r="K356" s="16" t="str">
        <f>IF(D356="","",PERCENTRANK(Intake[Assets Under Management],D356)*10)</f>
        <v/>
      </c>
      <c r="L356" s="16">
        <f>IFERROR(SUM(Intake[[#This Row],[Revenue Score]:[AUM Score]]),"")</f>
        <v>0</v>
      </c>
      <c r="M356" s="18"/>
      <c r="N356" s="18"/>
      <c r="O356" s="18"/>
      <c r="P356" s="18"/>
      <c r="Q356" s="18"/>
      <c r="R356" s="15">
        <f>SUM(Intake[[#This Row],[Referral Potential]:[Savings Potential]])</f>
        <v>0</v>
      </c>
      <c r="S356" s="15">
        <f>+Intake[[#This Row],[Quantitative Score]]+Intake[[#This Row],[Qualitative Score]]</f>
        <v>0</v>
      </c>
      <c r="T35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6" s="102"/>
      <c r="V356" s="102"/>
      <c r="W356" s="103"/>
      <c r="X356" s="103"/>
      <c r="Y356" s="44" t="str">
        <f>IFERROR(IF(S356=0,"",_xlfn.PERCENTRANK.EXC(Intake[Total Score],S356)),)</f>
        <v/>
      </c>
      <c r="Z356" s="38" t="str">
        <f xml:space="preserve">
(IF(Intake[[#This Row],[Rank]]="","",
IF(Intake[[#This Row],[Rank]]&gt;($Z$6+$Z$5+$Z$4),$Y$3,
IF(Intake[[#This Row],[Rank]]&gt;($Z$6+$Z$5),$Y$4,
IF(Intake[[#This Row],[Rank]]&gt;($Z$6),$Y$5,
IF(Intake[[#This Row],[Rank]]&lt;($Z$6),$Y$6,
))))))</f>
        <v/>
      </c>
      <c r="AA356" s="20"/>
      <c r="AB356" s="20" t="s">
        <v>73</v>
      </c>
      <c r="AC356" s="20"/>
      <c r="AD356" s="106"/>
      <c r="AE356" s="106"/>
      <c r="AF356" s="106"/>
      <c r="AG356" s="106"/>
      <c r="AH356" s="106"/>
      <c r="AI356" s="106"/>
      <c r="AJ356" s="107"/>
      <c r="AK356" s="108"/>
      <c r="AL356" s="107"/>
      <c r="AM356" s="107"/>
      <c r="AN356" s="107"/>
      <c r="AO356" s="107"/>
      <c r="AP356" s="109"/>
      <c r="AQ356" s="107"/>
    </row>
    <row r="357" spans="2:43" ht="14.85" customHeight="1" x14ac:dyDescent="0.3">
      <c r="B357" s="18" t="s">
        <v>422</v>
      </c>
      <c r="C357" s="107" t="s">
        <v>77</v>
      </c>
      <c r="D357" s="97"/>
      <c r="E357" s="97"/>
      <c r="F357" s="98"/>
      <c r="G357" s="97"/>
      <c r="H357" s="97"/>
      <c r="I357" s="101" t="str">
        <f t="shared" si="5"/>
        <v/>
      </c>
      <c r="J357" s="16" t="str">
        <f>IF(G357="","",PERCENTRANK(Intake[T-12 Production],G357)*10)</f>
        <v/>
      </c>
      <c r="K357" s="16" t="str">
        <f>IF(D357="","",PERCENTRANK(Intake[Assets Under Management],D357)*10)</f>
        <v/>
      </c>
      <c r="L357" s="16">
        <f>IFERROR(SUM(Intake[[#This Row],[Revenue Score]:[AUM Score]]),"")</f>
        <v>0</v>
      </c>
      <c r="M357" s="18"/>
      <c r="N357" s="18"/>
      <c r="O357" s="18"/>
      <c r="P357" s="18"/>
      <c r="Q357" s="18"/>
      <c r="R357" s="15">
        <f>SUM(Intake[[#This Row],[Referral Potential]:[Savings Potential]])</f>
        <v>0</v>
      </c>
      <c r="S357" s="15">
        <f>+Intake[[#This Row],[Quantitative Score]]+Intake[[#This Row],[Qualitative Score]]</f>
        <v>0</v>
      </c>
      <c r="T35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7" s="102"/>
      <c r="V357" s="102"/>
      <c r="W357" s="103"/>
      <c r="X357" s="103"/>
      <c r="Y357" s="44" t="str">
        <f>IFERROR(IF(S357=0,"",_xlfn.PERCENTRANK.EXC(Intake[Total Score],S357)),)</f>
        <v/>
      </c>
      <c r="Z357" s="38" t="str">
        <f xml:space="preserve">
(IF(Intake[[#This Row],[Rank]]="","",
IF(Intake[[#This Row],[Rank]]&gt;($Z$6+$Z$5+$Z$4),$Y$3,
IF(Intake[[#This Row],[Rank]]&gt;($Z$6+$Z$5),$Y$4,
IF(Intake[[#This Row],[Rank]]&gt;($Z$6),$Y$5,
IF(Intake[[#This Row],[Rank]]&lt;($Z$6),$Y$6,
))))))</f>
        <v/>
      </c>
      <c r="AA357" s="20"/>
      <c r="AB357" s="20" t="s">
        <v>73</v>
      </c>
      <c r="AC357" s="20"/>
      <c r="AD357" s="106"/>
      <c r="AE357" s="106"/>
      <c r="AF357" s="106"/>
      <c r="AG357" s="106"/>
      <c r="AH357" s="106"/>
      <c r="AI357" s="106"/>
      <c r="AJ357" s="109"/>
      <c r="AK357" s="110"/>
      <c r="AL357" s="107"/>
      <c r="AM357" s="111"/>
      <c r="AN357" s="107"/>
      <c r="AO357" s="107"/>
      <c r="AP357" s="107"/>
      <c r="AQ357" s="107"/>
    </row>
    <row r="358" spans="2:43" ht="14.85" customHeight="1" x14ac:dyDescent="0.3">
      <c r="B358" s="18" t="s">
        <v>423</v>
      </c>
      <c r="C358" s="107" t="s">
        <v>81</v>
      </c>
      <c r="D358" s="97"/>
      <c r="E358" s="97"/>
      <c r="F358" s="98"/>
      <c r="G358" s="97"/>
      <c r="H358" s="98"/>
      <c r="I358" s="101" t="str">
        <f t="shared" si="5"/>
        <v/>
      </c>
      <c r="J358" s="16" t="str">
        <f>IF(G358="","",PERCENTRANK(Intake[T-12 Production],G358)*10)</f>
        <v/>
      </c>
      <c r="K358" s="16" t="str">
        <f>IF(D358="","",PERCENTRANK(Intake[Assets Under Management],D358)*10)</f>
        <v/>
      </c>
      <c r="L358" s="16">
        <f>IFERROR(SUM(Intake[[#This Row],[Revenue Score]:[AUM Score]]),"")</f>
        <v>0</v>
      </c>
      <c r="M358" s="18"/>
      <c r="N358" s="18"/>
      <c r="O358" s="18"/>
      <c r="P358" s="18"/>
      <c r="Q358" s="18"/>
      <c r="R358" s="15">
        <f>SUM(Intake[[#This Row],[Referral Potential]:[Savings Potential]])</f>
        <v>0</v>
      </c>
      <c r="S358" s="15">
        <f>+Intake[[#This Row],[Quantitative Score]]+Intake[[#This Row],[Qualitative Score]]</f>
        <v>0</v>
      </c>
      <c r="T35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8" s="102"/>
      <c r="V358" s="102"/>
      <c r="W358" s="103"/>
      <c r="X358" s="103"/>
      <c r="Y358" s="44" t="str">
        <f>IFERROR(IF(S358=0,"",_xlfn.PERCENTRANK.EXC(Intake[Total Score],S358)),)</f>
        <v/>
      </c>
      <c r="Z358" s="38" t="str">
        <f xml:space="preserve">
(IF(Intake[[#This Row],[Rank]]="","",
IF(Intake[[#This Row],[Rank]]&gt;($Z$6+$Z$5+$Z$4),$Y$3,
IF(Intake[[#This Row],[Rank]]&gt;($Z$6+$Z$5),$Y$4,
IF(Intake[[#This Row],[Rank]]&gt;($Z$6),$Y$5,
IF(Intake[[#This Row],[Rank]]&lt;($Z$6),$Y$6,
))))))</f>
        <v/>
      </c>
      <c r="AA358" s="20"/>
      <c r="AB358" s="20" t="s">
        <v>73</v>
      </c>
      <c r="AC358" s="20"/>
      <c r="AD358" s="106"/>
      <c r="AE358" s="106"/>
      <c r="AF358" s="106"/>
      <c r="AG358" s="106"/>
      <c r="AH358" s="106"/>
      <c r="AI358" s="106"/>
      <c r="AJ358" s="107"/>
      <c r="AK358" s="108"/>
      <c r="AL358" s="107"/>
      <c r="AM358" s="107"/>
      <c r="AN358" s="107"/>
      <c r="AO358" s="109"/>
      <c r="AP358" s="107"/>
      <c r="AQ358" s="107"/>
    </row>
    <row r="359" spans="2:43" ht="14.85" customHeight="1" x14ac:dyDescent="0.3">
      <c r="B359" s="18" t="s">
        <v>424</v>
      </c>
      <c r="C359" s="107" t="s">
        <v>77</v>
      </c>
      <c r="D359" s="97"/>
      <c r="E359" s="97"/>
      <c r="F359" s="98"/>
      <c r="G359" s="97"/>
      <c r="H359" s="97"/>
      <c r="I359" s="101" t="str">
        <f t="shared" si="5"/>
        <v/>
      </c>
      <c r="J359" s="16" t="str">
        <f>IF(G359="","",PERCENTRANK(Intake[T-12 Production],G359)*10)</f>
        <v/>
      </c>
      <c r="K359" s="16" t="str">
        <f>IF(D359="","",PERCENTRANK(Intake[Assets Under Management],D359)*10)</f>
        <v/>
      </c>
      <c r="L359" s="16">
        <f>IFERROR(SUM(Intake[[#This Row],[Revenue Score]:[AUM Score]]),"")</f>
        <v>0</v>
      </c>
      <c r="M359" s="18"/>
      <c r="N359" s="18"/>
      <c r="O359" s="18"/>
      <c r="P359" s="18"/>
      <c r="Q359" s="18"/>
      <c r="R359" s="15">
        <f>SUM(Intake[[#This Row],[Referral Potential]:[Savings Potential]])</f>
        <v>0</v>
      </c>
      <c r="S359" s="15">
        <f>+Intake[[#This Row],[Quantitative Score]]+Intake[[#This Row],[Qualitative Score]]</f>
        <v>0</v>
      </c>
      <c r="T35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59" s="102"/>
      <c r="V359" s="102"/>
      <c r="W359" s="103"/>
      <c r="X359" s="103"/>
      <c r="Y359" s="44" t="str">
        <f>IFERROR(IF(S359=0,"",_xlfn.PERCENTRANK.EXC(Intake[Total Score],S359)),)</f>
        <v/>
      </c>
      <c r="Z359" s="38" t="str">
        <f xml:space="preserve">
(IF(Intake[[#This Row],[Rank]]="","",
IF(Intake[[#This Row],[Rank]]&gt;($Z$6+$Z$5+$Z$4),$Y$3,
IF(Intake[[#This Row],[Rank]]&gt;($Z$6+$Z$5),$Y$4,
IF(Intake[[#This Row],[Rank]]&gt;($Z$6),$Y$5,
IF(Intake[[#This Row],[Rank]]&lt;($Z$6),$Y$6,
))))))</f>
        <v/>
      </c>
      <c r="AA359" s="20"/>
      <c r="AB359" s="20" t="s">
        <v>73</v>
      </c>
      <c r="AC359" s="20"/>
      <c r="AD359" s="106"/>
      <c r="AE359" s="106"/>
      <c r="AF359" s="106"/>
      <c r="AG359" s="106"/>
      <c r="AH359" s="106"/>
      <c r="AI359" s="106"/>
      <c r="AJ359" s="107"/>
      <c r="AK359" s="108"/>
      <c r="AL359" s="107"/>
      <c r="AM359" s="111"/>
      <c r="AN359" s="107"/>
      <c r="AO359" s="107"/>
      <c r="AP359" s="109"/>
      <c r="AQ359" s="107"/>
    </row>
    <row r="360" spans="2:43" ht="14.85" customHeight="1" x14ac:dyDescent="0.3">
      <c r="B360" s="18" t="s">
        <v>425</v>
      </c>
      <c r="C360" s="107" t="s">
        <v>72</v>
      </c>
      <c r="D360" s="97"/>
      <c r="E360" s="97"/>
      <c r="F360" s="98"/>
      <c r="G360" s="97"/>
      <c r="H360" s="98"/>
      <c r="I360" s="101" t="str">
        <f t="shared" si="5"/>
        <v/>
      </c>
      <c r="J360" s="16" t="str">
        <f>IF(G360="","",PERCENTRANK(Intake[T-12 Production],G360)*10)</f>
        <v/>
      </c>
      <c r="K360" s="16" t="str">
        <f>IF(D360="","",PERCENTRANK(Intake[Assets Under Management],D360)*10)</f>
        <v/>
      </c>
      <c r="L360" s="16">
        <f>IFERROR(SUM(Intake[[#This Row],[Revenue Score]:[AUM Score]]),"")</f>
        <v>0</v>
      </c>
      <c r="M360" s="18"/>
      <c r="N360" s="18"/>
      <c r="O360" s="18"/>
      <c r="P360" s="18"/>
      <c r="Q360" s="18"/>
      <c r="R360" s="15">
        <f>SUM(Intake[[#This Row],[Referral Potential]:[Savings Potential]])</f>
        <v>0</v>
      </c>
      <c r="S360" s="15">
        <f>+Intake[[#This Row],[Quantitative Score]]+Intake[[#This Row],[Qualitative Score]]</f>
        <v>0</v>
      </c>
      <c r="T36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0" s="102"/>
      <c r="V360" s="102"/>
      <c r="W360" s="103"/>
      <c r="X360" s="103"/>
      <c r="Y360" s="44" t="str">
        <f>IFERROR(IF(S360=0,"",_xlfn.PERCENTRANK.EXC(Intake[Total Score],S360)),)</f>
        <v/>
      </c>
      <c r="Z360" s="38" t="str">
        <f xml:space="preserve">
(IF(Intake[[#This Row],[Rank]]="","",
IF(Intake[[#This Row],[Rank]]&gt;($Z$6+$Z$5+$Z$4),$Y$3,
IF(Intake[[#This Row],[Rank]]&gt;($Z$6+$Z$5),$Y$4,
IF(Intake[[#This Row],[Rank]]&gt;($Z$6),$Y$5,
IF(Intake[[#This Row],[Rank]]&lt;($Z$6),$Y$6,
))))))</f>
        <v/>
      </c>
      <c r="AA360" s="20"/>
      <c r="AB360" s="20" t="s">
        <v>73</v>
      </c>
      <c r="AC360" s="20"/>
      <c r="AD360" s="106"/>
      <c r="AE360" s="106"/>
      <c r="AF360" s="106"/>
      <c r="AG360" s="106"/>
      <c r="AH360" s="106"/>
      <c r="AI360" s="106"/>
      <c r="AJ360" s="107"/>
      <c r="AK360" s="108"/>
      <c r="AL360" s="107"/>
      <c r="AM360" s="107"/>
      <c r="AN360" s="107"/>
      <c r="AO360" s="107"/>
      <c r="AP360" s="109"/>
      <c r="AQ360" s="107"/>
    </row>
    <row r="361" spans="2:43" ht="14.85" customHeight="1" x14ac:dyDescent="0.3">
      <c r="B361" s="18" t="s">
        <v>426</v>
      </c>
      <c r="C361" s="107" t="s">
        <v>77</v>
      </c>
      <c r="D361" s="97"/>
      <c r="E361" s="97"/>
      <c r="F361" s="98"/>
      <c r="G361" s="97"/>
      <c r="H361" s="97"/>
      <c r="I361" s="101" t="str">
        <f t="shared" si="5"/>
        <v/>
      </c>
      <c r="J361" s="16" t="str">
        <f>IF(G361="","",PERCENTRANK(Intake[T-12 Production],G361)*10)</f>
        <v/>
      </c>
      <c r="K361" s="16" t="str">
        <f>IF(D361="","",PERCENTRANK(Intake[Assets Under Management],D361)*10)</f>
        <v/>
      </c>
      <c r="L361" s="16">
        <f>IFERROR(SUM(Intake[[#This Row],[Revenue Score]:[AUM Score]]),"")</f>
        <v>0</v>
      </c>
      <c r="M361" s="18"/>
      <c r="N361" s="18"/>
      <c r="O361" s="18"/>
      <c r="P361" s="18"/>
      <c r="Q361" s="18"/>
      <c r="R361" s="15">
        <f>SUM(Intake[[#This Row],[Referral Potential]:[Savings Potential]])</f>
        <v>0</v>
      </c>
      <c r="S361" s="15">
        <f>+Intake[[#This Row],[Quantitative Score]]+Intake[[#This Row],[Qualitative Score]]</f>
        <v>0</v>
      </c>
      <c r="T36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1" s="102"/>
      <c r="V361" s="102"/>
      <c r="W361" s="103"/>
      <c r="X361" s="103"/>
      <c r="Y361" s="44" t="str">
        <f>IFERROR(IF(S361=0,"",_xlfn.PERCENTRANK.EXC(Intake[Total Score],S361)),)</f>
        <v/>
      </c>
      <c r="Z361" s="38" t="str">
        <f xml:space="preserve">
(IF(Intake[[#This Row],[Rank]]="","",
IF(Intake[[#This Row],[Rank]]&gt;($Z$6+$Z$5+$Z$4),$Y$3,
IF(Intake[[#This Row],[Rank]]&gt;($Z$6+$Z$5),$Y$4,
IF(Intake[[#This Row],[Rank]]&gt;($Z$6),$Y$5,
IF(Intake[[#This Row],[Rank]]&lt;($Z$6),$Y$6,
))))))</f>
        <v/>
      </c>
      <c r="AA361" s="20"/>
      <c r="AB361" s="20" t="s">
        <v>73</v>
      </c>
      <c r="AC361" s="20"/>
      <c r="AD361" s="106"/>
      <c r="AE361" s="106"/>
      <c r="AF361" s="106"/>
      <c r="AG361" s="106"/>
      <c r="AH361" s="106"/>
      <c r="AI361" s="106"/>
      <c r="AJ361" s="109"/>
      <c r="AK361" s="110"/>
      <c r="AL361" s="109"/>
      <c r="AM361" s="111"/>
      <c r="AN361" s="109"/>
      <c r="AO361" s="107"/>
      <c r="AP361" s="109"/>
      <c r="AQ361" s="109"/>
    </row>
    <row r="362" spans="2:43" ht="14.85" customHeight="1" x14ac:dyDescent="0.3">
      <c r="B362" s="18" t="s">
        <v>427</v>
      </c>
      <c r="C362" s="107" t="s">
        <v>72</v>
      </c>
      <c r="D362" s="97"/>
      <c r="E362" s="97"/>
      <c r="F362" s="98"/>
      <c r="G362" s="97"/>
      <c r="H362" s="98"/>
      <c r="I362" s="101" t="str">
        <f t="shared" si="5"/>
        <v/>
      </c>
      <c r="J362" s="16" t="str">
        <f>IF(G362="","",PERCENTRANK(Intake[T-12 Production],G362)*10)</f>
        <v/>
      </c>
      <c r="K362" s="16" t="str">
        <f>IF(D362="","",PERCENTRANK(Intake[Assets Under Management],D362)*10)</f>
        <v/>
      </c>
      <c r="L362" s="16">
        <f>IFERROR(SUM(Intake[[#This Row],[Revenue Score]:[AUM Score]]),"")</f>
        <v>0</v>
      </c>
      <c r="M362" s="18"/>
      <c r="N362" s="18"/>
      <c r="O362" s="18"/>
      <c r="P362" s="18"/>
      <c r="Q362" s="18"/>
      <c r="R362" s="15">
        <f>SUM(Intake[[#This Row],[Referral Potential]:[Savings Potential]])</f>
        <v>0</v>
      </c>
      <c r="S362" s="15">
        <f>+Intake[[#This Row],[Quantitative Score]]+Intake[[#This Row],[Qualitative Score]]</f>
        <v>0</v>
      </c>
      <c r="T36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2" s="102"/>
      <c r="V362" s="102"/>
      <c r="W362" s="103"/>
      <c r="X362" s="103"/>
      <c r="Y362" s="44" t="str">
        <f>IFERROR(IF(S362=0,"",_xlfn.PERCENTRANK.EXC(Intake[Total Score],S362)),)</f>
        <v/>
      </c>
      <c r="Z362" s="38" t="str">
        <f xml:space="preserve">
(IF(Intake[[#This Row],[Rank]]="","",
IF(Intake[[#This Row],[Rank]]&gt;($Z$6+$Z$5+$Z$4),$Y$3,
IF(Intake[[#This Row],[Rank]]&gt;($Z$6+$Z$5),$Y$4,
IF(Intake[[#This Row],[Rank]]&gt;($Z$6),$Y$5,
IF(Intake[[#This Row],[Rank]]&lt;($Z$6),$Y$6,
))))))</f>
        <v/>
      </c>
      <c r="AA362" s="20"/>
      <c r="AB362" s="20" t="s">
        <v>73</v>
      </c>
      <c r="AC362" s="20"/>
      <c r="AD362" s="106"/>
      <c r="AE362" s="106"/>
      <c r="AF362" s="106"/>
      <c r="AG362" s="106"/>
      <c r="AH362" s="106"/>
      <c r="AI362" s="106"/>
      <c r="AJ362" s="107"/>
      <c r="AK362" s="110"/>
      <c r="AL362" s="109"/>
      <c r="AM362" s="109"/>
      <c r="AN362" s="109"/>
      <c r="AO362" s="109"/>
      <c r="AP362" s="109"/>
      <c r="AQ362" s="109"/>
    </row>
    <row r="363" spans="2:43" ht="14.85" customHeight="1" x14ac:dyDescent="0.3">
      <c r="B363" s="18" t="s">
        <v>428</v>
      </c>
      <c r="C363" s="107" t="s">
        <v>81</v>
      </c>
      <c r="D363" s="97"/>
      <c r="E363" s="97"/>
      <c r="F363" s="98"/>
      <c r="G363" s="97"/>
      <c r="H363" s="98"/>
      <c r="I363" s="101" t="str">
        <f t="shared" si="5"/>
        <v/>
      </c>
      <c r="J363" s="16" t="str">
        <f>IF(G363="","",PERCENTRANK(Intake[T-12 Production],G363)*10)</f>
        <v/>
      </c>
      <c r="K363" s="16" t="str">
        <f>IF(D363="","",PERCENTRANK(Intake[Assets Under Management],D363)*10)</f>
        <v/>
      </c>
      <c r="L363" s="16">
        <f>IFERROR(SUM(Intake[[#This Row],[Revenue Score]:[AUM Score]]),"")</f>
        <v>0</v>
      </c>
      <c r="M363" s="18"/>
      <c r="N363" s="18"/>
      <c r="O363" s="18"/>
      <c r="P363" s="18"/>
      <c r="Q363" s="18"/>
      <c r="R363" s="15">
        <f>SUM(Intake[[#This Row],[Referral Potential]:[Savings Potential]])</f>
        <v>0</v>
      </c>
      <c r="S363" s="15">
        <f>+Intake[[#This Row],[Quantitative Score]]+Intake[[#This Row],[Qualitative Score]]</f>
        <v>0</v>
      </c>
      <c r="T36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3" s="102"/>
      <c r="V363" s="102"/>
      <c r="W363" s="103"/>
      <c r="X363" s="103"/>
      <c r="Y363" s="44" t="str">
        <f>IFERROR(IF(S363=0,"",_xlfn.PERCENTRANK.EXC(Intake[Total Score],S363)),)</f>
        <v/>
      </c>
      <c r="Z363" s="38" t="str">
        <f xml:space="preserve">
(IF(Intake[[#This Row],[Rank]]="","",
IF(Intake[[#This Row],[Rank]]&gt;($Z$6+$Z$5+$Z$4),$Y$3,
IF(Intake[[#This Row],[Rank]]&gt;($Z$6+$Z$5),$Y$4,
IF(Intake[[#This Row],[Rank]]&gt;($Z$6),$Y$5,
IF(Intake[[#This Row],[Rank]]&lt;($Z$6),$Y$6,
))))))</f>
        <v/>
      </c>
      <c r="AA363" s="20"/>
      <c r="AB363" s="20" t="s">
        <v>73</v>
      </c>
      <c r="AC363" s="20"/>
      <c r="AD363" s="106"/>
      <c r="AE363" s="106"/>
      <c r="AF363" s="106"/>
      <c r="AG363" s="106"/>
      <c r="AH363" s="106"/>
      <c r="AI363" s="106"/>
      <c r="AJ363" s="109"/>
      <c r="AK363" s="110"/>
      <c r="AL363" s="107"/>
      <c r="AM363" s="107"/>
      <c r="AN363" s="107"/>
      <c r="AO363" s="107"/>
      <c r="AP363" s="107"/>
      <c r="AQ363" s="107"/>
    </row>
    <row r="364" spans="2:43" ht="14.85" customHeight="1" x14ac:dyDescent="0.3">
      <c r="B364" s="18" t="s">
        <v>429</v>
      </c>
      <c r="C364" s="107" t="s">
        <v>77</v>
      </c>
      <c r="D364" s="97"/>
      <c r="E364" s="97"/>
      <c r="F364" s="98"/>
      <c r="G364" s="97"/>
      <c r="H364" s="97"/>
      <c r="I364" s="101" t="str">
        <f t="shared" si="5"/>
        <v/>
      </c>
      <c r="J364" s="16" t="str">
        <f>IF(G364="","",PERCENTRANK(Intake[T-12 Production],G364)*10)</f>
        <v/>
      </c>
      <c r="K364" s="16" t="str">
        <f>IF(D364="","",PERCENTRANK(Intake[Assets Under Management],D364)*10)</f>
        <v/>
      </c>
      <c r="L364" s="16">
        <f>IFERROR(SUM(Intake[[#This Row],[Revenue Score]:[AUM Score]]),"")</f>
        <v>0</v>
      </c>
      <c r="M364" s="18"/>
      <c r="N364" s="18"/>
      <c r="O364" s="18"/>
      <c r="P364" s="18"/>
      <c r="Q364" s="18"/>
      <c r="R364" s="15">
        <f>SUM(Intake[[#This Row],[Referral Potential]:[Savings Potential]])</f>
        <v>0</v>
      </c>
      <c r="S364" s="15">
        <f>+Intake[[#This Row],[Quantitative Score]]+Intake[[#This Row],[Qualitative Score]]</f>
        <v>0</v>
      </c>
      <c r="T36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4" s="102"/>
      <c r="V364" s="102"/>
      <c r="W364" s="103"/>
      <c r="X364" s="103"/>
      <c r="Y364" s="44" t="str">
        <f>IFERROR(IF(S364=0,"",_xlfn.PERCENTRANK.EXC(Intake[Total Score],S364)),)</f>
        <v/>
      </c>
      <c r="Z364" s="38" t="str">
        <f xml:space="preserve">
(IF(Intake[[#This Row],[Rank]]="","",
IF(Intake[[#This Row],[Rank]]&gt;($Z$6+$Z$5+$Z$4),$Y$3,
IF(Intake[[#This Row],[Rank]]&gt;($Z$6+$Z$5),$Y$4,
IF(Intake[[#This Row],[Rank]]&gt;($Z$6),$Y$5,
IF(Intake[[#This Row],[Rank]]&lt;($Z$6),$Y$6,
))))))</f>
        <v/>
      </c>
      <c r="AA364" s="20"/>
      <c r="AB364" s="20" t="s">
        <v>73</v>
      </c>
      <c r="AC364" s="20"/>
      <c r="AD364" s="106"/>
      <c r="AE364" s="106"/>
      <c r="AF364" s="106"/>
      <c r="AG364" s="106"/>
      <c r="AH364" s="106"/>
      <c r="AI364" s="106"/>
      <c r="AJ364" s="109"/>
      <c r="AK364" s="110"/>
      <c r="AL364" s="107"/>
      <c r="AM364" s="107"/>
      <c r="AN364" s="107"/>
      <c r="AO364" s="107"/>
      <c r="AP364" s="107"/>
      <c r="AQ364" s="107"/>
    </row>
    <row r="365" spans="2:43" ht="14.85" customHeight="1" x14ac:dyDescent="0.3">
      <c r="B365" s="18" t="s">
        <v>430</v>
      </c>
      <c r="C365" s="107" t="s">
        <v>81</v>
      </c>
      <c r="D365" s="97"/>
      <c r="E365" s="97"/>
      <c r="F365" s="98"/>
      <c r="G365" s="97"/>
      <c r="H365" s="98"/>
      <c r="I365" s="101" t="str">
        <f t="shared" si="5"/>
        <v/>
      </c>
      <c r="J365" s="16" t="str">
        <f>IF(G365="","",PERCENTRANK(Intake[T-12 Production],G365)*10)</f>
        <v/>
      </c>
      <c r="K365" s="16" t="str">
        <f>IF(D365="","",PERCENTRANK(Intake[Assets Under Management],D365)*10)</f>
        <v/>
      </c>
      <c r="L365" s="16">
        <f>IFERROR(SUM(Intake[[#This Row],[Revenue Score]:[AUM Score]]),"")</f>
        <v>0</v>
      </c>
      <c r="M365" s="18"/>
      <c r="N365" s="18"/>
      <c r="O365" s="18"/>
      <c r="P365" s="18"/>
      <c r="Q365" s="18"/>
      <c r="R365" s="15">
        <f>SUM(Intake[[#This Row],[Referral Potential]:[Savings Potential]])</f>
        <v>0</v>
      </c>
      <c r="S365" s="15">
        <f>+Intake[[#This Row],[Quantitative Score]]+Intake[[#This Row],[Qualitative Score]]</f>
        <v>0</v>
      </c>
      <c r="T36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5" s="102"/>
      <c r="V365" s="102"/>
      <c r="W365" s="103"/>
      <c r="X365" s="103"/>
      <c r="Y365" s="44" t="str">
        <f>IFERROR(IF(S365=0,"",_xlfn.PERCENTRANK.EXC(Intake[Total Score],S365)),)</f>
        <v/>
      </c>
      <c r="Z365" s="38" t="str">
        <f xml:space="preserve">
(IF(Intake[[#This Row],[Rank]]="","",
IF(Intake[[#This Row],[Rank]]&gt;($Z$6+$Z$5+$Z$4),$Y$3,
IF(Intake[[#This Row],[Rank]]&gt;($Z$6+$Z$5),$Y$4,
IF(Intake[[#This Row],[Rank]]&gt;($Z$6),$Y$5,
IF(Intake[[#This Row],[Rank]]&lt;($Z$6),$Y$6,
))))))</f>
        <v/>
      </c>
      <c r="AA365" s="20"/>
      <c r="AB365" s="20" t="s">
        <v>73</v>
      </c>
      <c r="AC365" s="20"/>
      <c r="AD365" s="106"/>
      <c r="AE365" s="106"/>
      <c r="AF365" s="106"/>
      <c r="AG365" s="106"/>
      <c r="AH365" s="106"/>
      <c r="AI365" s="106"/>
      <c r="AJ365" s="107"/>
      <c r="AK365" s="108"/>
      <c r="AL365" s="107"/>
      <c r="AM365" s="107"/>
      <c r="AN365" s="107"/>
      <c r="AO365" s="107"/>
      <c r="AP365" s="107"/>
      <c r="AQ365" s="107"/>
    </row>
    <row r="366" spans="2:43" ht="14.85" customHeight="1" x14ac:dyDescent="0.3">
      <c r="B366" s="18" t="s">
        <v>431</v>
      </c>
      <c r="C366" s="107" t="s">
        <v>77</v>
      </c>
      <c r="D366" s="97"/>
      <c r="E366" s="97"/>
      <c r="F366" s="98"/>
      <c r="G366" s="97"/>
      <c r="H366" s="97"/>
      <c r="I366" s="101" t="str">
        <f t="shared" si="5"/>
        <v/>
      </c>
      <c r="J366" s="16" t="str">
        <f>IF(G366="","",PERCENTRANK(Intake[T-12 Production],G366)*10)</f>
        <v/>
      </c>
      <c r="K366" s="16" t="str">
        <f>IF(D366="","",PERCENTRANK(Intake[Assets Under Management],D366)*10)</f>
        <v/>
      </c>
      <c r="L366" s="16">
        <f>IFERROR(SUM(Intake[[#This Row],[Revenue Score]:[AUM Score]]),"")</f>
        <v>0</v>
      </c>
      <c r="M366" s="18"/>
      <c r="N366" s="18"/>
      <c r="O366" s="18"/>
      <c r="P366" s="18"/>
      <c r="Q366" s="18"/>
      <c r="R366" s="15">
        <f>SUM(Intake[[#This Row],[Referral Potential]:[Savings Potential]])</f>
        <v>0</v>
      </c>
      <c r="S366" s="15">
        <f>+Intake[[#This Row],[Quantitative Score]]+Intake[[#This Row],[Qualitative Score]]</f>
        <v>0</v>
      </c>
      <c r="T36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6" s="102"/>
      <c r="V366" s="102"/>
      <c r="W366" s="103"/>
      <c r="X366" s="103"/>
      <c r="Y366" s="44" t="str">
        <f>IFERROR(IF(S366=0,"",_xlfn.PERCENTRANK.EXC(Intake[Total Score],S366)),)</f>
        <v/>
      </c>
      <c r="Z366" s="38" t="str">
        <f xml:space="preserve">
(IF(Intake[[#This Row],[Rank]]="","",
IF(Intake[[#This Row],[Rank]]&gt;($Z$6+$Z$5+$Z$4),$Y$3,
IF(Intake[[#This Row],[Rank]]&gt;($Z$6+$Z$5),$Y$4,
IF(Intake[[#This Row],[Rank]]&gt;($Z$6),$Y$5,
IF(Intake[[#This Row],[Rank]]&lt;($Z$6),$Y$6,
))))))</f>
        <v/>
      </c>
      <c r="AA366" s="20"/>
      <c r="AB366" s="20" t="s">
        <v>73</v>
      </c>
      <c r="AC366" s="20"/>
      <c r="AD366" s="106"/>
      <c r="AE366" s="106"/>
      <c r="AF366" s="106"/>
      <c r="AG366" s="106"/>
      <c r="AH366" s="106"/>
      <c r="AI366" s="106"/>
      <c r="AJ366" s="107"/>
      <c r="AK366" s="108"/>
      <c r="AL366" s="107"/>
      <c r="AM366" s="111"/>
      <c r="AN366" s="107"/>
      <c r="AO366" s="107"/>
      <c r="AP366" s="109"/>
      <c r="AQ366" s="107"/>
    </row>
    <row r="367" spans="2:43" ht="14.85" customHeight="1" x14ac:dyDescent="0.3">
      <c r="B367" s="18" t="s">
        <v>432</v>
      </c>
      <c r="C367" s="107" t="s">
        <v>77</v>
      </c>
      <c r="D367" s="97"/>
      <c r="E367" s="97"/>
      <c r="F367" s="98"/>
      <c r="G367" s="97"/>
      <c r="H367" s="97"/>
      <c r="I367" s="101" t="str">
        <f t="shared" si="5"/>
        <v/>
      </c>
      <c r="J367" s="16" t="str">
        <f>IF(G367="","",PERCENTRANK(Intake[T-12 Production],G367)*10)</f>
        <v/>
      </c>
      <c r="K367" s="16" t="str">
        <f>IF(D367="","",PERCENTRANK(Intake[Assets Under Management],D367)*10)</f>
        <v/>
      </c>
      <c r="L367" s="16">
        <f>IFERROR(SUM(Intake[[#This Row],[Revenue Score]:[AUM Score]]),"")</f>
        <v>0</v>
      </c>
      <c r="M367" s="18"/>
      <c r="N367" s="18"/>
      <c r="O367" s="18"/>
      <c r="P367" s="18"/>
      <c r="Q367" s="18"/>
      <c r="R367" s="15">
        <f>SUM(Intake[[#This Row],[Referral Potential]:[Savings Potential]])</f>
        <v>0</v>
      </c>
      <c r="S367" s="15">
        <f>+Intake[[#This Row],[Quantitative Score]]+Intake[[#This Row],[Qualitative Score]]</f>
        <v>0</v>
      </c>
      <c r="T36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7" s="102"/>
      <c r="V367" s="102"/>
      <c r="W367" s="103"/>
      <c r="X367" s="103"/>
      <c r="Y367" s="44" t="str">
        <f>IFERROR(IF(S367=0,"",_xlfn.PERCENTRANK.EXC(Intake[Total Score],S367)),)</f>
        <v/>
      </c>
      <c r="Z367" s="38" t="str">
        <f xml:space="preserve">
(IF(Intake[[#This Row],[Rank]]="","",
IF(Intake[[#This Row],[Rank]]&gt;($Z$6+$Z$5+$Z$4),$Y$3,
IF(Intake[[#This Row],[Rank]]&gt;($Z$6+$Z$5),$Y$4,
IF(Intake[[#This Row],[Rank]]&gt;($Z$6),$Y$5,
IF(Intake[[#This Row],[Rank]]&lt;($Z$6),$Y$6,
))))))</f>
        <v/>
      </c>
      <c r="AA367" s="20"/>
      <c r="AB367" s="20" t="s">
        <v>73</v>
      </c>
      <c r="AC367" s="20"/>
      <c r="AD367" s="106"/>
      <c r="AE367" s="106"/>
      <c r="AF367" s="106"/>
      <c r="AG367" s="106"/>
      <c r="AH367" s="106"/>
      <c r="AI367" s="106"/>
      <c r="AJ367" s="107"/>
      <c r="AK367" s="108"/>
      <c r="AL367" s="107"/>
      <c r="AM367" s="111"/>
      <c r="AN367" s="107"/>
      <c r="AO367" s="107"/>
      <c r="AP367" s="109"/>
      <c r="AQ367" s="107"/>
    </row>
    <row r="368" spans="2:43" ht="14.85" customHeight="1" x14ac:dyDescent="0.3">
      <c r="B368" s="18" t="s">
        <v>433</v>
      </c>
      <c r="C368" s="107" t="s">
        <v>81</v>
      </c>
      <c r="D368" s="97"/>
      <c r="E368" s="97"/>
      <c r="F368" s="98"/>
      <c r="G368" s="97"/>
      <c r="H368" s="98"/>
      <c r="I368" s="101" t="str">
        <f t="shared" si="5"/>
        <v/>
      </c>
      <c r="J368" s="16" t="str">
        <f>IF(G368="","",PERCENTRANK(Intake[T-12 Production],G368)*10)</f>
        <v/>
      </c>
      <c r="K368" s="16" t="str">
        <f>IF(D368="","",PERCENTRANK(Intake[Assets Under Management],D368)*10)</f>
        <v/>
      </c>
      <c r="L368" s="16">
        <f>IFERROR(SUM(Intake[[#This Row],[Revenue Score]:[AUM Score]]),"")</f>
        <v>0</v>
      </c>
      <c r="M368" s="18"/>
      <c r="N368" s="18"/>
      <c r="O368" s="18"/>
      <c r="P368" s="18"/>
      <c r="Q368" s="18"/>
      <c r="R368" s="15">
        <f>SUM(Intake[[#This Row],[Referral Potential]:[Savings Potential]])</f>
        <v>0</v>
      </c>
      <c r="S368" s="15">
        <f>+Intake[[#This Row],[Quantitative Score]]+Intake[[#This Row],[Qualitative Score]]</f>
        <v>0</v>
      </c>
      <c r="T36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8" s="102"/>
      <c r="V368" s="102"/>
      <c r="W368" s="103"/>
      <c r="X368" s="103"/>
      <c r="Y368" s="44" t="str">
        <f>IFERROR(IF(S368=0,"",_xlfn.PERCENTRANK.EXC(Intake[Total Score],S368)),)</f>
        <v/>
      </c>
      <c r="Z368" s="38" t="str">
        <f xml:space="preserve">
(IF(Intake[[#This Row],[Rank]]="","",
IF(Intake[[#This Row],[Rank]]&gt;($Z$6+$Z$5+$Z$4),$Y$3,
IF(Intake[[#This Row],[Rank]]&gt;($Z$6+$Z$5),$Y$4,
IF(Intake[[#This Row],[Rank]]&gt;($Z$6),$Y$5,
IF(Intake[[#This Row],[Rank]]&lt;($Z$6),$Y$6,
))))))</f>
        <v/>
      </c>
      <c r="AA368" s="20"/>
      <c r="AB368" s="20" t="s">
        <v>73</v>
      </c>
      <c r="AC368" s="20"/>
      <c r="AD368" s="106"/>
      <c r="AE368" s="106"/>
      <c r="AF368" s="106"/>
      <c r="AG368" s="106"/>
      <c r="AH368" s="106"/>
      <c r="AI368" s="106"/>
      <c r="AJ368" s="109"/>
      <c r="AK368" s="108"/>
      <c r="AL368" s="107"/>
      <c r="AM368" s="107"/>
      <c r="AN368" s="107"/>
      <c r="AO368" s="107"/>
      <c r="AP368" s="107"/>
      <c r="AQ368" s="107"/>
    </row>
    <row r="369" spans="2:43" ht="14.85" customHeight="1" x14ac:dyDescent="0.3">
      <c r="B369" s="18" t="s">
        <v>434</v>
      </c>
      <c r="C369" s="107" t="s">
        <v>77</v>
      </c>
      <c r="D369" s="97"/>
      <c r="E369" s="97"/>
      <c r="F369" s="98"/>
      <c r="G369" s="97"/>
      <c r="H369" s="97"/>
      <c r="I369" s="101" t="str">
        <f t="shared" si="5"/>
        <v/>
      </c>
      <c r="J369" s="16" t="str">
        <f>IF(G369="","",PERCENTRANK(Intake[T-12 Production],G369)*10)</f>
        <v/>
      </c>
      <c r="K369" s="16" t="str">
        <f>IF(D369="","",PERCENTRANK(Intake[Assets Under Management],D369)*10)</f>
        <v/>
      </c>
      <c r="L369" s="16">
        <f>IFERROR(SUM(Intake[[#This Row],[Revenue Score]:[AUM Score]]),"")</f>
        <v>0</v>
      </c>
      <c r="M369" s="18"/>
      <c r="N369" s="18"/>
      <c r="O369" s="18"/>
      <c r="P369" s="18"/>
      <c r="Q369" s="18"/>
      <c r="R369" s="15">
        <f>SUM(Intake[[#This Row],[Referral Potential]:[Savings Potential]])</f>
        <v>0</v>
      </c>
      <c r="S369" s="15">
        <f>+Intake[[#This Row],[Quantitative Score]]+Intake[[#This Row],[Qualitative Score]]</f>
        <v>0</v>
      </c>
      <c r="T36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69" s="102"/>
      <c r="V369" s="102"/>
      <c r="W369" s="103"/>
      <c r="X369" s="103"/>
      <c r="Y369" s="44" t="str">
        <f>IFERROR(IF(S369=0,"",_xlfn.PERCENTRANK.EXC(Intake[Total Score],S369)),)</f>
        <v/>
      </c>
      <c r="Z369" s="38" t="str">
        <f xml:space="preserve">
(IF(Intake[[#This Row],[Rank]]="","",
IF(Intake[[#This Row],[Rank]]&gt;($Z$6+$Z$5+$Z$4),$Y$3,
IF(Intake[[#This Row],[Rank]]&gt;($Z$6+$Z$5),$Y$4,
IF(Intake[[#This Row],[Rank]]&gt;($Z$6),$Y$5,
IF(Intake[[#This Row],[Rank]]&lt;($Z$6),$Y$6,
))))))</f>
        <v/>
      </c>
      <c r="AA369" s="20"/>
      <c r="AB369" s="20" t="s">
        <v>73</v>
      </c>
      <c r="AC369" s="20"/>
      <c r="AD369" s="106"/>
      <c r="AE369" s="106"/>
      <c r="AF369" s="106"/>
      <c r="AG369" s="106"/>
      <c r="AH369" s="106"/>
      <c r="AI369" s="106"/>
      <c r="AJ369" s="109"/>
      <c r="AK369" s="110"/>
      <c r="AL369" s="109"/>
      <c r="AM369" s="109"/>
      <c r="AN369" s="109"/>
      <c r="AO369" s="107"/>
      <c r="AP369" s="109"/>
      <c r="AQ369" s="109"/>
    </row>
    <row r="370" spans="2:43" ht="14.85" customHeight="1" x14ac:dyDescent="0.3">
      <c r="B370" s="18" t="s">
        <v>435</v>
      </c>
      <c r="C370" s="107" t="s">
        <v>77</v>
      </c>
      <c r="D370" s="97"/>
      <c r="E370" s="97"/>
      <c r="F370" s="98"/>
      <c r="G370" s="97"/>
      <c r="H370" s="97"/>
      <c r="I370" s="101" t="str">
        <f t="shared" si="5"/>
        <v/>
      </c>
      <c r="J370" s="16" t="str">
        <f>IF(G370="","",PERCENTRANK(Intake[T-12 Production],G370)*10)</f>
        <v/>
      </c>
      <c r="K370" s="16" t="str">
        <f>IF(D370="","",PERCENTRANK(Intake[Assets Under Management],D370)*10)</f>
        <v/>
      </c>
      <c r="L370" s="16">
        <f>IFERROR(SUM(Intake[[#This Row],[Revenue Score]:[AUM Score]]),"")</f>
        <v>0</v>
      </c>
      <c r="M370" s="18"/>
      <c r="N370" s="18"/>
      <c r="O370" s="18"/>
      <c r="P370" s="18"/>
      <c r="Q370" s="18"/>
      <c r="R370" s="15">
        <f>SUM(Intake[[#This Row],[Referral Potential]:[Savings Potential]])</f>
        <v>0</v>
      </c>
      <c r="S370" s="15">
        <f>+Intake[[#This Row],[Quantitative Score]]+Intake[[#This Row],[Qualitative Score]]</f>
        <v>0</v>
      </c>
      <c r="T37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0" s="102"/>
      <c r="V370" s="102"/>
      <c r="W370" s="103"/>
      <c r="X370" s="103"/>
      <c r="Y370" s="44" t="str">
        <f>IFERROR(IF(S370=0,"",_xlfn.PERCENTRANK.EXC(Intake[Total Score],S370)),)</f>
        <v/>
      </c>
      <c r="Z370" s="38" t="str">
        <f xml:space="preserve">
(IF(Intake[[#This Row],[Rank]]="","",
IF(Intake[[#This Row],[Rank]]&gt;($Z$6+$Z$5+$Z$4),$Y$3,
IF(Intake[[#This Row],[Rank]]&gt;($Z$6+$Z$5),$Y$4,
IF(Intake[[#This Row],[Rank]]&gt;($Z$6),$Y$5,
IF(Intake[[#This Row],[Rank]]&lt;($Z$6),$Y$6,
))))))</f>
        <v/>
      </c>
      <c r="AA370" s="20"/>
      <c r="AB370" s="20" t="s">
        <v>73</v>
      </c>
      <c r="AC370" s="20"/>
      <c r="AD370" s="106"/>
      <c r="AE370" s="106"/>
      <c r="AF370" s="106"/>
      <c r="AG370" s="106"/>
      <c r="AH370" s="106"/>
      <c r="AI370" s="106"/>
      <c r="AJ370" s="109"/>
      <c r="AK370" s="110"/>
      <c r="AL370" s="109"/>
      <c r="AM370" s="111"/>
      <c r="AN370" s="109"/>
      <c r="AO370" s="107"/>
      <c r="AP370" s="109"/>
      <c r="AQ370" s="109"/>
    </row>
    <row r="371" spans="2:43" ht="14.85" customHeight="1" x14ac:dyDescent="0.3">
      <c r="B371" s="18" t="s">
        <v>436</v>
      </c>
      <c r="C371" s="107" t="s">
        <v>81</v>
      </c>
      <c r="D371" s="97"/>
      <c r="E371" s="97"/>
      <c r="F371" s="98"/>
      <c r="G371" s="97"/>
      <c r="H371" s="98"/>
      <c r="I371" s="101" t="str">
        <f t="shared" si="5"/>
        <v/>
      </c>
      <c r="J371" s="16" t="str">
        <f>IF(G371="","",PERCENTRANK(Intake[T-12 Production],G371)*10)</f>
        <v/>
      </c>
      <c r="K371" s="16" t="str">
        <f>IF(D371="","",PERCENTRANK(Intake[Assets Under Management],D371)*10)</f>
        <v/>
      </c>
      <c r="L371" s="16">
        <f>IFERROR(SUM(Intake[[#This Row],[Revenue Score]:[AUM Score]]),"")</f>
        <v>0</v>
      </c>
      <c r="M371" s="18"/>
      <c r="N371" s="18"/>
      <c r="O371" s="18"/>
      <c r="P371" s="18"/>
      <c r="Q371" s="18"/>
      <c r="R371" s="15">
        <f>SUM(Intake[[#This Row],[Referral Potential]:[Savings Potential]])</f>
        <v>0</v>
      </c>
      <c r="S371" s="15">
        <f>+Intake[[#This Row],[Quantitative Score]]+Intake[[#This Row],[Qualitative Score]]</f>
        <v>0</v>
      </c>
      <c r="T37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1" s="102"/>
      <c r="V371" s="102"/>
      <c r="W371" s="103"/>
      <c r="X371" s="103"/>
      <c r="Y371" s="44" t="str">
        <f>IFERROR(IF(S371=0,"",_xlfn.PERCENTRANK.EXC(Intake[Total Score],S371)),)</f>
        <v/>
      </c>
      <c r="Z371" s="38" t="str">
        <f xml:space="preserve">
(IF(Intake[[#This Row],[Rank]]="","",
IF(Intake[[#This Row],[Rank]]&gt;($Z$6+$Z$5+$Z$4),$Y$3,
IF(Intake[[#This Row],[Rank]]&gt;($Z$6+$Z$5),$Y$4,
IF(Intake[[#This Row],[Rank]]&gt;($Z$6),$Y$5,
IF(Intake[[#This Row],[Rank]]&lt;($Z$6),$Y$6,
))))))</f>
        <v/>
      </c>
      <c r="AA371" s="20"/>
      <c r="AB371" s="20" t="s">
        <v>73</v>
      </c>
      <c r="AC371" s="20"/>
      <c r="AD371" s="106"/>
      <c r="AE371" s="106"/>
      <c r="AF371" s="106"/>
      <c r="AG371" s="106"/>
      <c r="AH371" s="106"/>
      <c r="AI371" s="106"/>
      <c r="AJ371" s="109"/>
      <c r="AK371" s="110"/>
      <c r="AL371" s="109"/>
      <c r="AM371" s="107"/>
      <c r="AN371" s="109"/>
      <c r="AO371" s="107"/>
      <c r="AP371" s="109"/>
      <c r="AQ371" s="109"/>
    </row>
    <row r="372" spans="2:43" ht="14.85" customHeight="1" x14ac:dyDescent="0.3">
      <c r="B372" s="18" t="s">
        <v>437</v>
      </c>
      <c r="C372" s="107" t="s">
        <v>81</v>
      </c>
      <c r="D372" s="97"/>
      <c r="E372" s="97"/>
      <c r="F372" s="98"/>
      <c r="G372" s="97"/>
      <c r="H372" s="98"/>
      <c r="I372" s="101" t="str">
        <f t="shared" si="5"/>
        <v/>
      </c>
      <c r="J372" s="16" t="str">
        <f>IF(G372="","",PERCENTRANK(Intake[T-12 Production],G372)*10)</f>
        <v/>
      </c>
      <c r="K372" s="16" t="str">
        <f>IF(D372="","",PERCENTRANK(Intake[Assets Under Management],D372)*10)</f>
        <v/>
      </c>
      <c r="L372" s="16">
        <f>IFERROR(SUM(Intake[[#This Row],[Revenue Score]:[AUM Score]]),"")</f>
        <v>0</v>
      </c>
      <c r="M372" s="18"/>
      <c r="N372" s="18"/>
      <c r="O372" s="18"/>
      <c r="P372" s="18"/>
      <c r="Q372" s="18"/>
      <c r="R372" s="15">
        <f>SUM(Intake[[#This Row],[Referral Potential]:[Savings Potential]])</f>
        <v>0</v>
      </c>
      <c r="S372" s="15">
        <f>+Intake[[#This Row],[Quantitative Score]]+Intake[[#This Row],[Qualitative Score]]</f>
        <v>0</v>
      </c>
      <c r="T37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2" s="102"/>
      <c r="V372" s="102"/>
      <c r="W372" s="103"/>
      <c r="X372" s="103"/>
      <c r="Y372" s="44" t="str">
        <f>IFERROR(IF(S372=0,"",_xlfn.PERCENTRANK.EXC(Intake[Total Score],S372)),)</f>
        <v/>
      </c>
      <c r="Z372" s="38" t="str">
        <f xml:space="preserve">
(IF(Intake[[#This Row],[Rank]]="","",
IF(Intake[[#This Row],[Rank]]&gt;($Z$6+$Z$5+$Z$4),$Y$3,
IF(Intake[[#This Row],[Rank]]&gt;($Z$6+$Z$5),$Y$4,
IF(Intake[[#This Row],[Rank]]&gt;($Z$6),$Y$5,
IF(Intake[[#This Row],[Rank]]&lt;($Z$6),$Y$6,
))))))</f>
        <v/>
      </c>
      <c r="AA372" s="20"/>
      <c r="AB372" s="20" t="s">
        <v>73</v>
      </c>
      <c r="AC372" s="20"/>
      <c r="AD372" s="106"/>
      <c r="AE372" s="106"/>
      <c r="AF372" s="106"/>
      <c r="AG372" s="106"/>
      <c r="AH372" s="106"/>
      <c r="AI372" s="106"/>
      <c r="AJ372" s="107"/>
      <c r="AK372" s="108"/>
      <c r="AL372" s="107"/>
      <c r="AM372" s="107"/>
      <c r="AN372" s="107"/>
      <c r="AO372" s="107"/>
      <c r="AP372" s="107"/>
      <c r="AQ372" s="107"/>
    </row>
    <row r="373" spans="2:43" ht="14.85" customHeight="1" x14ac:dyDescent="0.3">
      <c r="B373" s="18" t="s">
        <v>438</v>
      </c>
      <c r="C373" s="107" t="s">
        <v>77</v>
      </c>
      <c r="D373" s="97"/>
      <c r="E373" s="97"/>
      <c r="F373" s="98"/>
      <c r="G373" s="97"/>
      <c r="H373" s="97"/>
      <c r="I373" s="101" t="str">
        <f t="shared" si="5"/>
        <v/>
      </c>
      <c r="J373" s="16" t="str">
        <f>IF(G373="","",PERCENTRANK(Intake[T-12 Production],G373)*10)</f>
        <v/>
      </c>
      <c r="K373" s="16" t="str">
        <f>IF(D373="","",PERCENTRANK(Intake[Assets Under Management],D373)*10)</f>
        <v/>
      </c>
      <c r="L373" s="16">
        <f>IFERROR(SUM(Intake[[#This Row],[Revenue Score]:[AUM Score]]),"")</f>
        <v>0</v>
      </c>
      <c r="M373" s="18"/>
      <c r="N373" s="18"/>
      <c r="O373" s="18"/>
      <c r="P373" s="18"/>
      <c r="Q373" s="18"/>
      <c r="R373" s="15">
        <f>SUM(Intake[[#This Row],[Referral Potential]:[Savings Potential]])</f>
        <v>0</v>
      </c>
      <c r="S373" s="15">
        <f>+Intake[[#This Row],[Quantitative Score]]+Intake[[#This Row],[Qualitative Score]]</f>
        <v>0</v>
      </c>
      <c r="T37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3" s="102"/>
      <c r="V373" s="102"/>
      <c r="W373" s="103"/>
      <c r="X373" s="103"/>
      <c r="Y373" s="44" t="str">
        <f>IFERROR(IF(S373=0,"",_xlfn.PERCENTRANK.EXC(Intake[Total Score],S373)),)</f>
        <v/>
      </c>
      <c r="Z373" s="38" t="str">
        <f xml:space="preserve">
(IF(Intake[[#This Row],[Rank]]="","",
IF(Intake[[#This Row],[Rank]]&gt;($Z$6+$Z$5+$Z$4),$Y$3,
IF(Intake[[#This Row],[Rank]]&gt;($Z$6+$Z$5),$Y$4,
IF(Intake[[#This Row],[Rank]]&gt;($Z$6),$Y$5,
IF(Intake[[#This Row],[Rank]]&lt;($Z$6),$Y$6,
))))))</f>
        <v/>
      </c>
      <c r="AA373" s="20"/>
      <c r="AB373" s="20" t="s">
        <v>73</v>
      </c>
      <c r="AC373" s="20"/>
      <c r="AD373" s="106"/>
      <c r="AE373" s="106"/>
      <c r="AF373" s="106"/>
      <c r="AG373" s="106"/>
      <c r="AH373" s="106"/>
      <c r="AI373" s="106"/>
      <c r="AJ373" s="109"/>
      <c r="AK373" s="108"/>
      <c r="AL373" s="107"/>
      <c r="AM373" s="107"/>
      <c r="AN373" s="107"/>
      <c r="AO373" s="107"/>
      <c r="AP373" s="107"/>
      <c r="AQ373" s="107"/>
    </row>
    <row r="374" spans="2:43" ht="14.85" customHeight="1" x14ac:dyDescent="0.3">
      <c r="B374" s="18" t="s">
        <v>439</v>
      </c>
      <c r="C374" s="107" t="s">
        <v>81</v>
      </c>
      <c r="D374" s="97"/>
      <c r="E374" s="97"/>
      <c r="F374" s="98"/>
      <c r="G374" s="97"/>
      <c r="H374" s="98"/>
      <c r="I374" s="101" t="str">
        <f t="shared" si="5"/>
        <v/>
      </c>
      <c r="J374" s="16" t="str">
        <f>IF(G374="","",PERCENTRANK(Intake[T-12 Production],G374)*10)</f>
        <v/>
      </c>
      <c r="K374" s="16" t="str">
        <f>IF(D374="","",PERCENTRANK(Intake[Assets Under Management],D374)*10)</f>
        <v/>
      </c>
      <c r="L374" s="16">
        <f>IFERROR(SUM(Intake[[#This Row],[Revenue Score]:[AUM Score]]),"")</f>
        <v>0</v>
      </c>
      <c r="M374" s="18"/>
      <c r="N374" s="18"/>
      <c r="O374" s="18"/>
      <c r="P374" s="18"/>
      <c r="Q374" s="18"/>
      <c r="R374" s="15">
        <f>SUM(Intake[[#This Row],[Referral Potential]:[Savings Potential]])</f>
        <v>0</v>
      </c>
      <c r="S374" s="15">
        <f>+Intake[[#This Row],[Quantitative Score]]+Intake[[#This Row],[Qualitative Score]]</f>
        <v>0</v>
      </c>
      <c r="T37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4" s="102"/>
      <c r="V374" s="102"/>
      <c r="W374" s="103"/>
      <c r="X374" s="103"/>
      <c r="Y374" s="44" t="str">
        <f>IFERROR(IF(S374=0,"",_xlfn.PERCENTRANK.EXC(Intake[Total Score],S374)),)</f>
        <v/>
      </c>
      <c r="Z374" s="38" t="str">
        <f xml:space="preserve">
(IF(Intake[[#This Row],[Rank]]="","",
IF(Intake[[#This Row],[Rank]]&gt;($Z$6+$Z$5+$Z$4),$Y$3,
IF(Intake[[#This Row],[Rank]]&gt;($Z$6+$Z$5),$Y$4,
IF(Intake[[#This Row],[Rank]]&gt;($Z$6),$Y$5,
IF(Intake[[#This Row],[Rank]]&lt;($Z$6),$Y$6,
))))))</f>
        <v/>
      </c>
      <c r="AA374" s="20"/>
      <c r="AB374" s="20" t="s">
        <v>73</v>
      </c>
      <c r="AC374" s="20"/>
      <c r="AD374" s="106"/>
      <c r="AE374" s="106"/>
      <c r="AF374" s="106"/>
      <c r="AG374" s="106"/>
      <c r="AH374" s="106"/>
      <c r="AI374" s="106"/>
      <c r="AJ374" s="107"/>
      <c r="AK374" s="108"/>
      <c r="AL374" s="107"/>
      <c r="AM374" s="107"/>
      <c r="AN374" s="107"/>
      <c r="AO374" s="107"/>
      <c r="AP374" s="107"/>
      <c r="AQ374" s="107"/>
    </row>
    <row r="375" spans="2:43" ht="14.85" customHeight="1" x14ac:dyDescent="0.3">
      <c r="B375" s="18" t="s">
        <v>440</v>
      </c>
      <c r="C375" s="107" t="s">
        <v>77</v>
      </c>
      <c r="D375" s="97"/>
      <c r="E375" s="97"/>
      <c r="F375" s="98"/>
      <c r="G375" s="97"/>
      <c r="H375" s="97"/>
      <c r="I375" s="101" t="str">
        <f t="shared" si="5"/>
        <v/>
      </c>
      <c r="J375" s="16" t="str">
        <f>IF(G375="","",PERCENTRANK(Intake[T-12 Production],G375)*10)</f>
        <v/>
      </c>
      <c r="K375" s="16" t="str">
        <f>IF(D375="","",PERCENTRANK(Intake[Assets Under Management],D375)*10)</f>
        <v/>
      </c>
      <c r="L375" s="16">
        <f>IFERROR(SUM(Intake[[#This Row],[Revenue Score]:[AUM Score]]),"")</f>
        <v>0</v>
      </c>
      <c r="M375" s="18"/>
      <c r="N375" s="18"/>
      <c r="O375" s="18"/>
      <c r="P375" s="18"/>
      <c r="Q375" s="18"/>
      <c r="R375" s="15">
        <f>SUM(Intake[[#This Row],[Referral Potential]:[Savings Potential]])</f>
        <v>0</v>
      </c>
      <c r="S375" s="15">
        <f>+Intake[[#This Row],[Quantitative Score]]+Intake[[#This Row],[Qualitative Score]]</f>
        <v>0</v>
      </c>
      <c r="T37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5" s="102"/>
      <c r="V375" s="102"/>
      <c r="W375" s="103"/>
      <c r="X375" s="103"/>
      <c r="Y375" s="44" t="str">
        <f>IFERROR(IF(S375=0,"",_xlfn.PERCENTRANK.EXC(Intake[Total Score],S375)),)</f>
        <v/>
      </c>
      <c r="Z375" s="38" t="str">
        <f xml:space="preserve">
(IF(Intake[[#This Row],[Rank]]="","",
IF(Intake[[#This Row],[Rank]]&gt;($Z$6+$Z$5+$Z$4),$Y$3,
IF(Intake[[#This Row],[Rank]]&gt;($Z$6+$Z$5),$Y$4,
IF(Intake[[#This Row],[Rank]]&gt;($Z$6),$Y$5,
IF(Intake[[#This Row],[Rank]]&lt;($Z$6),$Y$6,
))))))</f>
        <v/>
      </c>
      <c r="AA375" s="20"/>
      <c r="AB375" s="20" t="s">
        <v>73</v>
      </c>
      <c r="AC375" s="20"/>
      <c r="AD375" s="106"/>
      <c r="AE375" s="106"/>
      <c r="AF375" s="106"/>
      <c r="AG375" s="106"/>
      <c r="AH375" s="106"/>
      <c r="AI375" s="106"/>
      <c r="AJ375" s="107"/>
      <c r="AK375" s="108"/>
      <c r="AL375" s="107"/>
      <c r="AM375" s="107"/>
      <c r="AN375" s="107"/>
      <c r="AO375" s="107"/>
      <c r="AP375" s="109"/>
      <c r="AQ375" s="107"/>
    </row>
    <row r="376" spans="2:43" ht="14.85" customHeight="1" x14ac:dyDescent="0.3">
      <c r="B376" s="18" t="s">
        <v>441</v>
      </c>
      <c r="C376" s="107" t="s">
        <v>77</v>
      </c>
      <c r="D376" s="97"/>
      <c r="E376" s="97"/>
      <c r="F376" s="98"/>
      <c r="G376" s="97"/>
      <c r="H376" s="97"/>
      <c r="I376" s="101" t="str">
        <f t="shared" si="5"/>
        <v/>
      </c>
      <c r="J376" s="16" t="str">
        <f>IF(G376="","",PERCENTRANK(Intake[T-12 Production],G376)*10)</f>
        <v/>
      </c>
      <c r="K376" s="16" t="str">
        <f>IF(D376="","",PERCENTRANK(Intake[Assets Under Management],D376)*10)</f>
        <v/>
      </c>
      <c r="L376" s="16">
        <f>IFERROR(SUM(Intake[[#This Row],[Revenue Score]:[AUM Score]]),"")</f>
        <v>0</v>
      </c>
      <c r="M376" s="18"/>
      <c r="N376" s="18"/>
      <c r="O376" s="18"/>
      <c r="P376" s="18"/>
      <c r="Q376" s="18"/>
      <c r="R376" s="15">
        <f>SUM(Intake[[#This Row],[Referral Potential]:[Savings Potential]])</f>
        <v>0</v>
      </c>
      <c r="S376" s="15">
        <f>+Intake[[#This Row],[Quantitative Score]]+Intake[[#This Row],[Qualitative Score]]</f>
        <v>0</v>
      </c>
      <c r="T37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6" s="102"/>
      <c r="V376" s="102"/>
      <c r="W376" s="103"/>
      <c r="X376" s="103"/>
      <c r="Y376" s="44" t="str">
        <f>IFERROR(IF(S376=0,"",_xlfn.PERCENTRANK.EXC(Intake[Total Score],S376)),)</f>
        <v/>
      </c>
      <c r="Z376" s="38" t="str">
        <f xml:space="preserve">
(IF(Intake[[#This Row],[Rank]]="","",
IF(Intake[[#This Row],[Rank]]&gt;($Z$6+$Z$5+$Z$4),$Y$3,
IF(Intake[[#This Row],[Rank]]&gt;($Z$6+$Z$5),$Y$4,
IF(Intake[[#This Row],[Rank]]&gt;($Z$6),$Y$5,
IF(Intake[[#This Row],[Rank]]&lt;($Z$6),$Y$6,
))))))</f>
        <v/>
      </c>
      <c r="AA376" s="20"/>
      <c r="AB376" s="20" t="s">
        <v>73</v>
      </c>
      <c r="AC376" s="20"/>
      <c r="AD376" s="106"/>
      <c r="AE376" s="106"/>
      <c r="AF376" s="106"/>
      <c r="AG376" s="106"/>
      <c r="AH376" s="106"/>
      <c r="AI376" s="106"/>
      <c r="AJ376" s="109"/>
      <c r="AK376" s="110"/>
      <c r="AL376" s="107"/>
      <c r="AM376" s="111"/>
      <c r="AN376" s="107"/>
      <c r="AO376" s="107"/>
      <c r="AP376" s="109"/>
      <c r="AQ376" s="107"/>
    </row>
    <row r="377" spans="2:43" ht="14.85" customHeight="1" x14ac:dyDescent="0.3">
      <c r="B377" s="18" t="s">
        <v>442</v>
      </c>
      <c r="C377" s="107" t="s">
        <v>77</v>
      </c>
      <c r="D377" s="97"/>
      <c r="E377" s="97"/>
      <c r="F377" s="98"/>
      <c r="G377" s="97"/>
      <c r="H377" s="97"/>
      <c r="I377" s="101" t="str">
        <f t="shared" si="5"/>
        <v/>
      </c>
      <c r="J377" s="16" t="str">
        <f>IF(G377="","",PERCENTRANK(Intake[T-12 Production],G377)*10)</f>
        <v/>
      </c>
      <c r="K377" s="16" t="str">
        <f>IF(D377="","",PERCENTRANK(Intake[Assets Under Management],D377)*10)</f>
        <v/>
      </c>
      <c r="L377" s="16">
        <f>IFERROR(SUM(Intake[[#This Row],[Revenue Score]:[AUM Score]]),"")</f>
        <v>0</v>
      </c>
      <c r="M377" s="18"/>
      <c r="N377" s="18"/>
      <c r="O377" s="18"/>
      <c r="P377" s="18"/>
      <c r="Q377" s="18"/>
      <c r="R377" s="15">
        <f>SUM(Intake[[#This Row],[Referral Potential]:[Savings Potential]])</f>
        <v>0</v>
      </c>
      <c r="S377" s="15">
        <f>+Intake[[#This Row],[Quantitative Score]]+Intake[[#This Row],[Qualitative Score]]</f>
        <v>0</v>
      </c>
      <c r="T37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7" s="102"/>
      <c r="V377" s="102"/>
      <c r="W377" s="103"/>
      <c r="X377" s="103"/>
      <c r="Y377" s="44" t="str">
        <f>IFERROR(IF(S377=0,"",_xlfn.PERCENTRANK.EXC(Intake[Total Score],S377)),)</f>
        <v/>
      </c>
      <c r="Z377" s="38" t="str">
        <f xml:space="preserve">
(IF(Intake[[#This Row],[Rank]]="","",
IF(Intake[[#This Row],[Rank]]&gt;($Z$6+$Z$5+$Z$4),$Y$3,
IF(Intake[[#This Row],[Rank]]&gt;($Z$6+$Z$5),$Y$4,
IF(Intake[[#This Row],[Rank]]&gt;($Z$6),$Y$5,
IF(Intake[[#This Row],[Rank]]&lt;($Z$6),$Y$6,
))))))</f>
        <v/>
      </c>
      <c r="AA377" s="20"/>
      <c r="AB377" s="20" t="s">
        <v>73</v>
      </c>
      <c r="AC377" s="20"/>
      <c r="AD377" s="106"/>
      <c r="AE377" s="106"/>
      <c r="AF377" s="106"/>
      <c r="AG377" s="106"/>
      <c r="AH377" s="106"/>
      <c r="AI377" s="106"/>
      <c r="AJ377" s="109"/>
      <c r="AK377" s="108"/>
      <c r="AL377" s="107"/>
      <c r="AM377" s="111"/>
      <c r="AN377" s="107"/>
      <c r="AO377" s="107"/>
      <c r="AP377" s="109"/>
      <c r="AQ377" s="107"/>
    </row>
    <row r="378" spans="2:43" ht="14.85" customHeight="1" x14ac:dyDescent="0.3">
      <c r="B378" s="18" t="s">
        <v>443</v>
      </c>
      <c r="C378" s="107" t="s">
        <v>81</v>
      </c>
      <c r="D378" s="97"/>
      <c r="E378" s="97"/>
      <c r="F378" s="98"/>
      <c r="G378" s="97"/>
      <c r="H378" s="98"/>
      <c r="I378" s="101" t="str">
        <f t="shared" si="5"/>
        <v/>
      </c>
      <c r="J378" s="16" t="str">
        <f>IF(G378="","",PERCENTRANK(Intake[T-12 Production],G378)*10)</f>
        <v/>
      </c>
      <c r="K378" s="16" t="str">
        <f>IF(D378="","",PERCENTRANK(Intake[Assets Under Management],D378)*10)</f>
        <v/>
      </c>
      <c r="L378" s="16">
        <f>IFERROR(SUM(Intake[[#This Row],[Revenue Score]:[AUM Score]]),"")</f>
        <v>0</v>
      </c>
      <c r="M378" s="18"/>
      <c r="N378" s="18"/>
      <c r="O378" s="18"/>
      <c r="P378" s="18"/>
      <c r="Q378" s="18"/>
      <c r="R378" s="15">
        <f>SUM(Intake[[#This Row],[Referral Potential]:[Savings Potential]])</f>
        <v>0</v>
      </c>
      <c r="S378" s="15">
        <f>+Intake[[#This Row],[Quantitative Score]]+Intake[[#This Row],[Qualitative Score]]</f>
        <v>0</v>
      </c>
      <c r="T37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8" s="102"/>
      <c r="V378" s="102"/>
      <c r="W378" s="103"/>
      <c r="X378" s="103"/>
      <c r="Y378" s="44" t="str">
        <f>IFERROR(IF(S378=0,"",_xlfn.PERCENTRANK.EXC(Intake[Total Score],S378)),)</f>
        <v/>
      </c>
      <c r="Z378" s="38" t="str">
        <f xml:space="preserve">
(IF(Intake[[#This Row],[Rank]]="","",
IF(Intake[[#This Row],[Rank]]&gt;($Z$6+$Z$5+$Z$4),$Y$3,
IF(Intake[[#This Row],[Rank]]&gt;($Z$6+$Z$5),$Y$4,
IF(Intake[[#This Row],[Rank]]&gt;($Z$6),$Y$5,
IF(Intake[[#This Row],[Rank]]&lt;($Z$6),$Y$6,
))))))</f>
        <v/>
      </c>
      <c r="AA378" s="20"/>
      <c r="AB378" s="20" t="s">
        <v>73</v>
      </c>
      <c r="AC378" s="20"/>
      <c r="AD378" s="106"/>
      <c r="AE378" s="106"/>
      <c r="AF378" s="106"/>
      <c r="AG378" s="106"/>
      <c r="AH378" s="106"/>
      <c r="AI378" s="106"/>
      <c r="AJ378" s="107"/>
      <c r="AK378" s="108"/>
      <c r="AL378" s="107"/>
      <c r="AM378" s="107"/>
      <c r="AN378" s="107"/>
      <c r="AO378" s="107"/>
      <c r="AP378" s="109"/>
      <c r="AQ378" s="107"/>
    </row>
    <row r="379" spans="2:43" ht="14.85" customHeight="1" x14ac:dyDescent="0.3">
      <c r="B379" s="18" t="s">
        <v>444</v>
      </c>
      <c r="C379" s="107" t="s">
        <v>72</v>
      </c>
      <c r="D379" s="97"/>
      <c r="E379" s="97"/>
      <c r="F379" s="98"/>
      <c r="G379" s="97"/>
      <c r="H379" s="98"/>
      <c r="I379" s="101" t="str">
        <f t="shared" si="5"/>
        <v/>
      </c>
      <c r="J379" s="16" t="str">
        <f>IF(G379="","",PERCENTRANK(Intake[T-12 Production],G379)*10)</f>
        <v/>
      </c>
      <c r="K379" s="16" t="str">
        <f>IF(D379="","",PERCENTRANK(Intake[Assets Under Management],D379)*10)</f>
        <v/>
      </c>
      <c r="L379" s="16">
        <f>IFERROR(SUM(Intake[[#This Row],[Revenue Score]:[AUM Score]]),"")</f>
        <v>0</v>
      </c>
      <c r="M379" s="18"/>
      <c r="N379" s="18"/>
      <c r="O379" s="18"/>
      <c r="P379" s="18"/>
      <c r="Q379" s="18"/>
      <c r="R379" s="15">
        <f>SUM(Intake[[#This Row],[Referral Potential]:[Savings Potential]])</f>
        <v>0</v>
      </c>
      <c r="S379" s="15">
        <f>+Intake[[#This Row],[Quantitative Score]]+Intake[[#This Row],[Qualitative Score]]</f>
        <v>0</v>
      </c>
      <c r="T37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79" s="102"/>
      <c r="V379" s="102"/>
      <c r="W379" s="103"/>
      <c r="X379" s="103"/>
      <c r="Y379" s="44" t="str">
        <f>IFERROR(IF(S379=0,"",_xlfn.PERCENTRANK.EXC(Intake[Total Score],S379)),)</f>
        <v/>
      </c>
      <c r="Z379" s="38" t="str">
        <f xml:space="preserve">
(IF(Intake[[#This Row],[Rank]]="","",
IF(Intake[[#This Row],[Rank]]&gt;($Z$6+$Z$5+$Z$4),$Y$3,
IF(Intake[[#This Row],[Rank]]&gt;($Z$6+$Z$5),$Y$4,
IF(Intake[[#This Row],[Rank]]&gt;($Z$6),$Y$5,
IF(Intake[[#This Row],[Rank]]&lt;($Z$6),$Y$6,
))))))</f>
        <v/>
      </c>
      <c r="AA379" s="20"/>
      <c r="AB379" s="20" t="s">
        <v>73</v>
      </c>
      <c r="AC379" s="20"/>
      <c r="AD379" s="106"/>
      <c r="AE379" s="106"/>
      <c r="AF379" s="106"/>
      <c r="AG379" s="106"/>
      <c r="AH379" s="106"/>
      <c r="AI379" s="106"/>
      <c r="AJ379" s="109"/>
      <c r="AK379" s="110"/>
      <c r="AL379" s="109"/>
      <c r="AM379" s="109"/>
      <c r="AN379" s="109"/>
      <c r="AO379" s="107"/>
      <c r="AP379" s="109"/>
      <c r="AQ379" s="109"/>
    </row>
    <row r="380" spans="2:43" ht="14.85" customHeight="1" x14ac:dyDescent="0.3">
      <c r="B380" s="18" t="s">
        <v>445</v>
      </c>
      <c r="C380" s="107" t="s">
        <v>77</v>
      </c>
      <c r="D380" s="97"/>
      <c r="E380" s="97"/>
      <c r="F380" s="98"/>
      <c r="G380" s="97"/>
      <c r="H380" s="97"/>
      <c r="I380" s="101" t="str">
        <f t="shared" si="5"/>
        <v/>
      </c>
      <c r="J380" s="16" t="str">
        <f>IF(G380="","",PERCENTRANK(Intake[T-12 Production],G380)*10)</f>
        <v/>
      </c>
      <c r="K380" s="16" t="str">
        <f>IF(D380="","",PERCENTRANK(Intake[Assets Under Management],D380)*10)</f>
        <v/>
      </c>
      <c r="L380" s="16">
        <f>IFERROR(SUM(Intake[[#This Row],[Revenue Score]:[AUM Score]]),"")</f>
        <v>0</v>
      </c>
      <c r="M380" s="18"/>
      <c r="N380" s="18"/>
      <c r="O380" s="18"/>
      <c r="P380" s="18"/>
      <c r="Q380" s="18"/>
      <c r="R380" s="15">
        <f>SUM(Intake[[#This Row],[Referral Potential]:[Savings Potential]])</f>
        <v>0</v>
      </c>
      <c r="S380" s="15">
        <f>+Intake[[#This Row],[Quantitative Score]]+Intake[[#This Row],[Qualitative Score]]</f>
        <v>0</v>
      </c>
      <c r="T38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0" s="102"/>
      <c r="V380" s="102"/>
      <c r="W380" s="103"/>
      <c r="X380" s="103"/>
      <c r="Y380" s="44" t="str">
        <f>IFERROR(IF(S380=0,"",_xlfn.PERCENTRANK.EXC(Intake[Total Score],S380)),)</f>
        <v/>
      </c>
      <c r="Z380" s="38" t="str">
        <f xml:space="preserve">
(IF(Intake[[#This Row],[Rank]]="","",
IF(Intake[[#This Row],[Rank]]&gt;($Z$6+$Z$5+$Z$4),$Y$3,
IF(Intake[[#This Row],[Rank]]&gt;($Z$6+$Z$5),$Y$4,
IF(Intake[[#This Row],[Rank]]&gt;($Z$6),$Y$5,
IF(Intake[[#This Row],[Rank]]&lt;($Z$6),$Y$6,
))))))</f>
        <v/>
      </c>
      <c r="AA380" s="20"/>
      <c r="AB380" s="20" t="s">
        <v>73</v>
      </c>
      <c r="AC380" s="20"/>
      <c r="AD380" s="106"/>
      <c r="AE380" s="106"/>
      <c r="AF380" s="106"/>
      <c r="AG380" s="106"/>
      <c r="AH380" s="106"/>
      <c r="AI380" s="106"/>
      <c r="AJ380" s="109"/>
      <c r="AK380" s="110"/>
      <c r="AL380" s="107"/>
      <c r="AM380" s="107"/>
      <c r="AN380" s="107"/>
      <c r="AO380" s="107"/>
      <c r="AP380" s="107"/>
      <c r="AQ380" s="107"/>
    </row>
    <row r="381" spans="2:43" ht="14.85" customHeight="1" x14ac:dyDescent="0.3">
      <c r="B381" s="18" t="s">
        <v>446</v>
      </c>
      <c r="C381" s="107" t="s">
        <v>72</v>
      </c>
      <c r="D381" s="97"/>
      <c r="E381" s="97"/>
      <c r="F381" s="98"/>
      <c r="G381" s="97"/>
      <c r="H381" s="98"/>
      <c r="I381" s="101" t="str">
        <f t="shared" si="5"/>
        <v/>
      </c>
      <c r="J381" s="16" t="str">
        <f>IF(G381="","",PERCENTRANK(Intake[T-12 Production],G381)*10)</f>
        <v/>
      </c>
      <c r="K381" s="16" t="str">
        <f>IF(D381="","",PERCENTRANK(Intake[Assets Under Management],D381)*10)</f>
        <v/>
      </c>
      <c r="L381" s="16">
        <f>IFERROR(SUM(Intake[[#This Row],[Revenue Score]:[AUM Score]]),"")</f>
        <v>0</v>
      </c>
      <c r="M381" s="18"/>
      <c r="N381" s="18"/>
      <c r="O381" s="18"/>
      <c r="P381" s="18"/>
      <c r="Q381" s="18"/>
      <c r="R381" s="15">
        <f>SUM(Intake[[#This Row],[Referral Potential]:[Savings Potential]])</f>
        <v>0</v>
      </c>
      <c r="S381" s="15">
        <f>+Intake[[#This Row],[Quantitative Score]]+Intake[[#This Row],[Qualitative Score]]</f>
        <v>0</v>
      </c>
      <c r="T38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1" s="102"/>
      <c r="V381" s="102"/>
      <c r="W381" s="103"/>
      <c r="X381" s="103"/>
      <c r="Y381" s="44" t="str">
        <f>IFERROR(IF(S381=0,"",_xlfn.PERCENTRANK.EXC(Intake[Total Score],S381)),)</f>
        <v/>
      </c>
      <c r="Z381" s="38" t="str">
        <f xml:space="preserve">
(IF(Intake[[#This Row],[Rank]]="","",
IF(Intake[[#This Row],[Rank]]&gt;($Z$6+$Z$5+$Z$4),$Y$3,
IF(Intake[[#This Row],[Rank]]&gt;($Z$6+$Z$5),$Y$4,
IF(Intake[[#This Row],[Rank]]&gt;($Z$6),$Y$5,
IF(Intake[[#This Row],[Rank]]&lt;($Z$6),$Y$6,
))))))</f>
        <v/>
      </c>
      <c r="AA381" s="20"/>
      <c r="AB381" s="20" t="s">
        <v>73</v>
      </c>
      <c r="AC381" s="20"/>
      <c r="AD381" s="106"/>
      <c r="AE381" s="106"/>
      <c r="AF381" s="106"/>
      <c r="AG381" s="106"/>
      <c r="AH381" s="106"/>
      <c r="AI381" s="106"/>
      <c r="AJ381" s="109"/>
      <c r="AK381" s="110"/>
      <c r="AL381" s="109"/>
      <c r="AM381" s="107"/>
      <c r="AN381" s="107"/>
      <c r="AO381" s="107"/>
      <c r="AP381" s="109"/>
      <c r="AQ381" s="109"/>
    </row>
    <row r="382" spans="2:43" ht="14.85" customHeight="1" x14ac:dyDescent="0.3">
      <c r="B382" s="18" t="s">
        <v>447</v>
      </c>
      <c r="C382" s="107" t="s">
        <v>81</v>
      </c>
      <c r="D382" s="97"/>
      <c r="E382" s="97"/>
      <c r="F382" s="98"/>
      <c r="G382" s="97"/>
      <c r="H382" s="98"/>
      <c r="I382" s="101" t="str">
        <f t="shared" si="5"/>
        <v/>
      </c>
      <c r="J382" s="16" t="str">
        <f>IF(G382="","",PERCENTRANK(Intake[T-12 Production],G382)*10)</f>
        <v/>
      </c>
      <c r="K382" s="16" t="str">
        <f>IF(D382="","",PERCENTRANK(Intake[Assets Under Management],D382)*10)</f>
        <v/>
      </c>
      <c r="L382" s="16">
        <f>IFERROR(SUM(Intake[[#This Row],[Revenue Score]:[AUM Score]]),"")</f>
        <v>0</v>
      </c>
      <c r="M382" s="18"/>
      <c r="N382" s="18"/>
      <c r="O382" s="18"/>
      <c r="P382" s="18"/>
      <c r="Q382" s="18"/>
      <c r="R382" s="15">
        <f>SUM(Intake[[#This Row],[Referral Potential]:[Savings Potential]])</f>
        <v>0</v>
      </c>
      <c r="S382" s="15">
        <f>+Intake[[#This Row],[Quantitative Score]]+Intake[[#This Row],[Qualitative Score]]</f>
        <v>0</v>
      </c>
      <c r="T38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2" s="102"/>
      <c r="V382" s="102"/>
      <c r="W382" s="103"/>
      <c r="X382" s="103"/>
      <c r="Y382" s="44" t="str">
        <f>IFERROR(IF(S382=0,"",_xlfn.PERCENTRANK.EXC(Intake[Total Score],S382)),)</f>
        <v/>
      </c>
      <c r="Z382" s="38" t="str">
        <f xml:space="preserve">
(IF(Intake[[#This Row],[Rank]]="","",
IF(Intake[[#This Row],[Rank]]&gt;($Z$6+$Z$5+$Z$4),$Y$3,
IF(Intake[[#This Row],[Rank]]&gt;($Z$6+$Z$5),$Y$4,
IF(Intake[[#This Row],[Rank]]&gt;($Z$6),$Y$5,
IF(Intake[[#This Row],[Rank]]&lt;($Z$6),$Y$6,
))))))</f>
        <v/>
      </c>
      <c r="AA382" s="20"/>
      <c r="AB382" s="20" t="s">
        <v>73</v>
      </c>
      <c r="AC382" s="20"/>
      <c r="AD382" s="106"/>
      <c r="AE382" s="106"/>
      <c r="AF382" s="106"/>
      <c r="AG382" s="106"/>
      <c r="AH382" s="106"/>
      <c r="AI382" s="106"/>
      <c r="AJ382" s="109"/>
      <c r="AK382" s="108"/>
      <c r="AL382" s="107"/>
      <c r="AM382" s="111"/>
      <c r="AN382" s="107"/>
      <c r="AO382" s="107"/>
      <c r="AP382" s="107"/>
      <c r="AQ382" s="107"/>
    </row>
    <row r="383" spans="2:43" ht="14.85" customHeight="1" x14ac:dyDescent="0.3">
      <c r="B383" s="18" t="s">
        <v>448</v>
      </c>
      <c r="C383" s="107" t="s">
        <v>72</v>
      </c>
      <c r="D383" s="97"/>
      <c r="E383" s="97"/>
      <c r="F383" s="98"/>
      <c r="G383" s="97"/>
      <c r="H383" s="98"/>
      <c r="I383" s="101" t="str">
        <f t="shared" si="5"/>
        <v/>
      </c>
      <c r="J383" s="16" t="str">
        <f>IF(G383="","",PERCENTRANK(Intake[T-12 Production],G383)*10)</f>
        <v/>
      </c>
      <c r="K383" s="16" t="str">
        <f>IF(D383="","",PERCENTRANK(Intake[Assets Under Management],D383)*10)</f>
        <v/>
      </c>
      <c r="L383" s="16">
        <f>IFERROR(SUM(Intake[[#This Row],[Revenue Score]:[AUM Score]]),"")</f>
        <v>0</v>
      </c>
      <c r="M383" s="18"/>
      <c r="N383" s="18"/>
      <c r="O383" s="18"/>
      <c r="P383" s="18"/>
      <c r="Q383" s="18"/>
      <c r="R383" s="15">
        <f>SUM(Intake[[#This Row],[Referral Potential]:[Savings Potential]])</f>
        <v>0</v>
      </c>
      <c r="S383" s="15">
        <f>+Intake[[#This Row],[Quantitative Score]]+Intake[[#This Row],[Qualitative Score]]</f>
        <v>0</v>
      </c>
      <c r="T38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3" s="102"/>
      <c r="V383" s="102"/>
      <c r="W383" s="103"/>
      <c r="X383" s="103"/>
      <c r="Y383" s="44" t="str">
        <f>IFERROR(IF(S383=0,"",_xlfn.PERCENTRANK.EXC(Intake[Total Score],S383)),)</f>
        <v/>
      </c>
      <c r="Z383" s="38" t="str">
        <f xml:space="preserve">
(IF(Intake[[#This Row],[Rank]]="","",
IF(Intake[[#This Row],[Rank]]&gt;($Z$6+$Z$5+$Z$4),$Y$3,
IF(Intake[[#This Row],[Rank]]&gt;($Z$6+$Z$5),$Y$4,
IF(Intake[[#This Row],[Rank]]&gt;($Z$6),$Y$5,
IF(Intake[[#This Row],[Rank]]&lt;($Z$6),$Y$6,
))))))</f>
        <v/>
      </c>
      <c r="AA383" s="20"/>
      <c r="AB383" s="20" t="s">
        <v>73</v>
      </c>
      <c r="AC383" s="20"/>
      <c r="AD383" s="106"/>
      <c r="AE383" s="106"/>
      <c r="AF383" s="106"/>
      <c r="AG383" s="106"/>
      <c r="AH383" s="106"/>
      <c r="AI383" s="106"/>
      <c r="AJ383" s="107"/>
      <c r="AK383" s="108"/>
      <c r="AL383" s="107"/>
      <c r="AM383" s="107"/>
      <c r="AN383" s="107"/>
      <c r="AO383" s="107"/>
      <c r="AP383" s="109"/>
      <c r="AQ383" s="107"/>
    </row>
    <row r="384" spans="2:43" ht="14.85" customHeight="1" x14ac:dyDescent="0.3">
      <c r="B384" s="18" t="s">
        <v>449</v>
      </c>
      <c r="C384" s="107" t="s">
        <v>72</v>
      </c>
      <c r="D384" s="97"/>
      <c r="E384" s="97"/>
      <c r="F384" s="98"/>
      <c r="G384" s="97"/>
      <c r="H384" s="98"/>
      <c r="I384" s="101" t="str">
        <f t="shared" si="5"/>
        <v/>
      </c>
      <c r="J384" s="16" t="str">
        <f>IF(G384="","",PERCENTRANK(Intake[T-12 Production],G384)*10)</f>
        <v/>
      </c>
      <c r="K384" s="16" t="str">
        <f>IF(D384="","",PERCENTRANK(Intake[Assets Under Management],D384)*10)</f>
        <v/>
      </c>
      <c r="L384" s="16">
        <f>IFERROR(SUM(Intake[[#This Row],[Revenue Score]:[AUM Score]]),"")</f>
        <v>0</v>
      </c>
      <c r="M384" s="18"/>
      <c r="N384" s="18"/>
      <c r="O384" s="18"/>
      <c r="P384" s="18"/>
      <c r="Q384" s="18"/>
      <c r="R384" s="15">
        <f>SUM(Intake[[#This Row],[Referral Potential]:[Savings Potential]])</f>
        <v>0</v>
      </c>
      <c r="S384" s="15">
        <f>+Intake[[#This Row],[Quantitative Score]]+Intake[[#This Row],[Qualitative Score]]</f>
        <v>0</v>
      </c>
      <c r="T38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4" s="102"/>
      <c r="V384" s="102"/>
      <c r="W384" s="103"/>
      <c r="X384" s="103"/>
      <c r="Y384" s="44" t="str">
        <f>IFERROR(IF(S384=0,"",_xlfn.PERCENTRANK.EXC(Intake[Total Score],S384)),)</f>
        <v/>
      </c>
      <c r="Z384" s="38" t="str">
        <f xml:space="preserve">
(IF(Intake[[#This Row],[Rank]]="","",
IF(Intake[[#This Row],[Rank]]&gt;($Z$6+$Z$5+$Z$4),$Y$3,
IF(Intake[[#This Row],[Rank]]&gt;($Z$6+$Z$5),$Y$4,
IF(Intake[[#This Row],[Rank]]&gt;($Z$6),$Y$5,
IF(Intake[[#This Row],[Rank]]&lt;($Z$6),$Y$6,
))))))</f>
        <v/>
      </c>
      <c r="AA384" s="20"/>
      <c r="AB384" s="20" t="s">
        <v>73</v>
      </c>
      <c r="AC384" s="20"/>
      <c r="AD384" s="106"/>
      <c r="AE384" s="106"/>
      <c r="AF384" s="106"/>
      <c r="AG384" s="106"/>
      <c r="AH384" s="106"/>
      <c r="AI384" s="106"/>
      <c r="AJ384" s="109"/>
      <c r="AK384" s="110"/>
      <c r="AL384" s="109"/>
      <c r="AM384" s="109"/>
      <c r="AN384" s="109"/>
      <c r="AO384" s="107"/>
      <c r="AP384" s="109"/>
      <c r="AQ384" s="109"/>
    </row>
    <row r="385" spans="2:43" ht="14.85" customHeight="1" x14ac:dyDescent="0.3">
      <c r="B385" s="18" t="s">
        <v>450</v>
      </c>
      <c r="C385" s="107" t="s">
        <v>72</v>
      </c>
      <c r="D385" s="97"/>
      <c r="E385" s="97"/>
      <c r="F385" s="98"/>
      <c r="G385" s="97"/>
      <c r="H385" s="98"/>
      <c r="I385" s="101" t="str">
        <f t="shared" si="5"/>
        <v/>
      </c>
      <c r="J385" s="16" t="str">
        <f>IF(G385="","",PERCENTRANK(Intake[T-12 Production],G385)*10)</f>
        <v/>
      </c>
      <c r="K385" s="16" t="str">
        <f>IF(D385="","",PERCENTRANK(Intake[Assets Under Management],D385)*10)</f>
        <v/>
      </c>
      <c r="L385" s="16">
        <f>IFERROR(SUM(Intake[[#This Row],[Revenue Score]:[AUM Score]]),"")</f>
        <v>0</v>
      </c>
      <c r="M385" s="18"/>
      <c r="N385" s="18"/>
      <c r="O385" s="18"/>
      <c r="P385" s="18"/>
      <c r="Q385" s="18"/>
      <c r="R385" s="15">
        <f>SUM(Intake[[#This Row],[Referral Potential]:[Savings Potential]])</f>
        <v>0</v>
      </c>
      <c r="S385" s="15">
        <f>+Intake[[#This Row],[Quantitative Score]]+Intake[[#This Row],[Qualitative Score]]</f>
        <v>0</v>
      </c>
      <c r="T38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5" s="102"/>
      <c r="V385" s="102"/>
      <c r="W385" s="103"/>
      <c r="X385" s="103"/>
      <c r="Y385" s="44" t="str">
        <f>IFERROR(IF(S385=0,"",_xlfn.PERCENTRANK.EXC(Intake[Total Score],S385)),)</f>
        <v/>
      </c>
      <c r="Z385" s="38" t="str">
        <f xml:space="preserve">
(IF(Intake[[#This Row],[Rank]]="","",
IF(Intake[[#This Row],[Rank]]&gt;($Z$6+$Z$5+$Z$4),$Y$3,
IF(Intake[[#This Row],[Rank]]&gt;($Z$6+$Z$5),$Y$4,
IF(Intake[[#This Row],[Rank]]&gt;($Z$6),$Y$5,
IF(Intake[[#This Row],[Rank]]&lt;($Z$6),$Y$6,
))))))</f>
        <v/>
      </c>
      <c r="AA385" s="20"/>
      <c r="AB385" s="20" t="s">
        <v>73</v>
      </c>
      <c r="AC385" s="20"/>
      <c r="AD385" s="106"/>
      <c r="AE385" s="106"/>
      <c r="AF385" s="106"/>
      <c r="AG385" s="106"/>
      <c r="AH385" s="106"/>
      <c r="AI385" s="106"/>
      <c r="AJ385" s="107"/>
      <c r="AK385" s="108"/>
      <c r="AL385" s="107"/>
      <c r="AM385" s="107"/>
      <c r="AN385" s="107"/>
      <c r="AO385" s="107"/>
      <c r="AP385" s="109"/>
      <c r="AQ385" s="107"/>
    </row>
    <row r="386" spans="2:43" ht="14.85" customHeight="1" x14ac:dyDescent="0.3">
      <c r="B386" s="18" t="s">
        <v>451</v>
      </c>
      <c r="C386" s="107" t="s">
        <v>77</v>
      </c>
      <c r="D386" s="97"/>
      <c r="E386" s="97"/>
      <c r="F386" s="98"/>
      <c r="G386" s="97"/>
      <c r="H386" s="97"/>
      <c r="I386" s="101" t="str">
        <f t="shared" si="5"/>
        <v/>
      </c>
      <c r="J386" s="16" t="str">
        <f>IF(G386="","",PERCENTRANK(Intake[T-12 Production],G386)*10)</f>
        <v/>
      </c>
      <c r="K386" s="16" t="str">
        <f>IF(D386="","",PERCENTRANK(Intake[Assets Under Management],D386)*10)</f>
        <v/>
      </c>
      <c r="L386" s="16">
        <f>IFERROR(SUM(Intake[[#This Row],[Revenue Score]:[AUM Score]]),"")</f>
        <v>0</v>
      </c>
      <c r="M386" s="18"/>
      <c r="N386" s="18"/>
      <c r="O386" s="18"/>
      <c r="P386" s="18"/>
      <c r="Q386" s="18"/>
      <c r="R386" s="15">
        <f>SUM(Intake[[#This Row],[Referral Potential]:[Savings Potential]])</f>
        <v>0</v>
      </c>
      <c r="S386" s="15">
        <f>+Intake[[#This Row],[Quantitative Score]]+Intake[[#This Row],[Qualitative Score]]</f>
        <v>0</v>
      </c>
      <c r="T38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6" s="102"/>
      <c r="V386" s="102"/>
      <c r="W386" s="103"/>
      <c r="X386" s="103"/>
      <c r="Y386" s="44" t="str">
        <f>IFERROR(IF(S386=0,"",_xlfn.PERCENTRANK.EXC(Intake[Total Score],S386)),)</f>
        <v/>
      </c>
      <c r="Z386" s="38" t="str">
        <f xml:space="preserve">
(IF(Intake[[#This Row],[Rank]]="","",
IF(Intake[[#This Row],[Rank]]&gt;($Z$6+$Z$5+$Z$4),$Y$3,
IF(Intake[[#This Row],[Rank]]&gt;($Z$6+$Z$5),$Y$4,
IF(Intake[[#This Row],[Rank]]&gt;($Z$6),$Y$5,
IF(Intake[[#This Row],[Rank]]&lt;($Z$6),$Y$6,
))))))</f>
        <v/>
      </c>
      <c r="AA386" s="20"/>
      <c r="AB386" s="20" t="s">
        <v>73</v>
      </c>
      <c r="AC386" s="20"/>
      <c r="AD386" s="106"/>
      <c r="AE386" s="120"/>
      <c r="AF386" s="106"/>
      <c r="AG386" s="106"/>
      <c r="AH386" s="106"/>
      <c r="AI386" s="106"/>
      <c r="AJ386" s="109"/>
      <c r="AK386" s="121"/>
      <c r="AL386" s="107"/>
      <c r="AM386" s="122"/>
      <c r="AN386" s="122"/>
      <c r="AO386" s="107"/>
      <c r="AP386" s="107"/>
      <c r="AQ386" s="107"/>
    </row>
    <row r="387" spans="2:43" ht="14.85" customHeight="1" x14ac:dyDescent="0.3">
      <c r="B387" s="18" t="s">
        <v>452</v>
      </c>
      <c r="C387" s="107" t="s">
        <v>72</v>
      </c>
      <c r="D387" s="97"/>
      <c r="E387" s="97"/>
      <c r="F387" s="98"/>
      <c r="G387" s="97"/>
      <c r="H387" s="98"/>
      <c r="I387" s="101" t="str">
        <f t="shared" si="5"/>
        <v/>
      </c>
      <c r="J387" s="16" t="str">
        <f>IF(G387="","",PERCENTRANK(Intake[T-12 Production],G387)*10)</f>
        <v/>
      </c>
      <c r="K387" s="16" t="str">
        <f>IF(D387="","",PERCENTRANK(Intake[Assets Under Management],D387)*10)</f>
        <v/>
      </c>
      <c r="L387" s="16">
        <f>IFERROR(SUM(Intake[[#This Row],[Revenue Score]:[AUM Score]]),"")</f>
        <v>0</v>
      </c>
      <c r="M387" s="18"/>
      <c r="N387" s="18"/>
      <c r="O387" s="18"/>
      <c r="P387" s="18"/>
      <c r="Q387" s="18"/>
      <c r="R387" s="15">
        <f>SUM(Intake[[#This Row],[Referral Potential]:[Savings Potential]])</f>
        <v>0</v>
      </c>
      <c r="S387" s="15">
        <f>+Intake[[#This Row],[Quantitative Score]]+Intake[[#This Row],[Qualitative Score]]</f>
        <v>0</v>
      </c>
      <c r="T38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7" s="102"/>
      <c r="V387" s="102"/>
      <c r="W387" s="103"/>
      <c r="X387" s="103"/>
      <c r="Y387" s="44" t="str">
        <f>IFERROR(IF(S387=0,"",_xlfn.PERCENTRANK.EXC(Intake[Total Score],S387)),)</f>
        <v/>
      </c>
      <c r="Z387" s="38" t="str">
        <f xml:space="preserve">
(IF(Intake[[#This Row],[Rank]]="","",
IF(Intake[[#This Row],[Rank]]&gt;($Z$6+$Z$5+$Z$4),$Y$3,
IF(Intake[[#This Row],[Rank]]&gt;($Z$6+$Z$5),$Y$4,
IF(Intake[[#This Row],[Rank]]&gt;($Z$6),$Y$5,
IF(Intake[[#This Row],[Rank]]&lt;($Z$6),$Y$6,
))))))</f>
        <v/>
      </c>
      <c r="AA387" s="20"/>
      <c r="AB387" s="20" t="s">
        <v>73</v>
      </c>
      <c r="AC387" s="20"/>
      <c r="AD387" s="106"/>
      <c r="AE387" s="106"/>
      <c r="AF387" s="106"/>
      <c r="AG387" s="106"/>
      <c r="AH387" s="106"/>
      <c r="AI387" s="106"/>
      <c r="AJ387" s="109"/>
      <c r="AK387" s="110"/>
      <c r="AL387" s="107"/>
      <c r="AM387" s="111"/>
      <c r="AN387" s="107"/>
      <c r="AO387" s="107"/>
      <c r="AP387" s="109"/>
      <c r="AQ387" s="107"/>
    </row>
    <row r="388" spans="2:43" ht="14.85" customHeight="1" x14ac:dyDescent="0.3">
      <c r="B388" s="18" t="s">
        <v>453</v>
      </c>
      <c r="C388" s="107" t="s">
        <v>72</v>
      </c>
      <c r="D388" s="97"/>
      <c r="E388" s="97"/>
      <c r="F388" s="98"/>
      <c r="G388" s="97"/>
      <c r="H388" s="98"/>
      <c r="I388" s="101" t="str">
        <f t="shared" si="5"/>
        <v/>
      </c>
      <c r="J388" s="16" t="str">
        <f>IF(G388="","",PERCENTRANK(Intake[T-12 Production],G388)*10)</f>
        <v/>
      </c>
      <c r="K388" s="16" t="str">
        <f>IF(D388="","",PERCENTRANK(Intake[Assets Under Management],D388)*10)</f>
        <v/>
      </c>
      <c r="L388" s="16">
        <f>IFERROR(SUM(Intake[[#This Row],[Revenue Score]:[AUM Score]]),"")</f>
        <v>0</v>
      </c>
      <c r="M388" s="18"/>
      <c r="N388" s="18"/>
      <c r="O388" s="18"/>
      <c r="P388" s="18"/>
      <c r="Q388" s="18"/>
      <c r="R388" s="15">
        <f>SUM(Intake[[#This Row],[Referral Potential]:[Savings Potential]])</f>
        <v>0</v>
      </c>
      <c r="S388" s="15">
        <f>+Intake[[#This Row],[Quantitative Score]]+Intake[[#This Row],[Qualitative Score]]</f>
        <v>0</v>
      </c>
      <c r="T388"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8" s="102"/>
      <c r="V388" s="102"/>
      <c r="W388" s="103"/>
      <c r="X388" s="103"/>
      <c r="Y388" s="44" t="str">
        <f>IFERROR(IF(S388=0,"",_xlfn.PERCENTRANK.EXC(Intake[Total Score],S388)),)</f>
        <v/>
      </c>
      <c r="Z388" s="38" t="str">
        <f xml:space="preserve">
(IF(Intake[[#This Row],[Rank]]="","",
IF(Intake[[#This Row],[Rank]]&gt;($Z$6+$Z$5+$Z$4),$Y$3,
IF(Intake[[#This Row],[Rank]]&gt;($Z$6+$Z$5),$Y$4,
IF(Intake[[#This Row],[Rank]]&gt;($Z$6),$Y$5,
IF(Intake[[#This Row],[Rank]]&lt;($Z$6),$Y$6,
))))))</f>
        <v/>
      </c>
      <c r="AA388" s="20"/>
      <c r="AB388" s="20" t="s">
        <v>73</v>
      </c>
      <c r="AC388" s="20"/>
      <c r="AD388" s="106"/>
      <c r="AE388" s="106"/>
      <c r="AF388" s="106"/>
      <c r="AG388" s="106"/>
      <c r="AH388" s="106"/>
      <c r="AI388" s="106"/>
      <c r="AJ388" s="107"/>
      <c r="AK388" s="108"/>
      <c r="AL388" s="107"/>
      <c r="AM388" s="107"/>
      <c r="AN388" s="107"/>
      <c r="AO388" s="107"/>
      <c r="AP388" s="107"/>
      <c r="AQ388" s="107"/>
    </row>
    <row r="389" spans="2:43" ht="14.85" customHeight="1" x14ac:dyDescent="0.3">
      <c r="B389" s="18" t="s">
        <v>454</v>
      </c>
      <c r="C389" s="107" t="s">
        <v>72</v>
      </c>
      <c r="D389" s="97"/>
      <c r="E389" s="97"/>
      <c r="F389" s="98"/>
      <c r="G389" s="97"/>
      <c r="H389" s="98"/>
      <c r="I389" s="101" t="str">
        <f t="shared" si="5"/>
        <v/>
      </c>
      <c r="J389" s="16" t="str">
        <f>IF(G389="","",PERCENTRANK(Intake[T-12 Production],G389)*10)</f>
        <v/>
      </c>
      <c r="K389" s="16" t="str">
        <f>IF(D389="","",PERCENTRANK(Intake[Assets Under Management],D389)*10)</f>
        <v/>
      </c>
      <c r="L389" s="16">
        <f>IFERROR(SUM(Intake[[#This Row],[Revenue Score]:[AUM Score]]),"")</f>
        <v>0</v>
      </c>
      <c r="M389" s="18"/>
      <c r="N389" s="18"/>
      <c r="O389" s="18"/>
      <c r="P389" s="18"/>
      <c r="Q389" s="18"/>
      <c r="R389" s="15">
        <f>SUM(Intake[[#This Row],[Referral Potential]:[Savings Potential]])</f>
        <v>0</v>
      </c>
      <c r="S389" s="15">
        <f>+Intake[[#This Row],[Quantitative Score]]+Intake[[#This Row],[Qualitative Score]]</f>
        <v>0</v>
      </c>
      <c r="T389"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89" s="102"/>
      <c r="V389" s="102"/>
      <c r="W389" s="103"/>
      <c r="X389" s="103"/>
      <c r="Y389" s="44" t="str">
        <f>IFERROR(IF(S389=0,"",_xlfn.PERCENTRANK.EXC(Intake[Total Score],S389)),)</f>
        <v/>
      </c>
      <c r="Z389" s="38" t="str">
        <f xml:space="preserve">
(IF(Intake[[#This Row],[Rank]]="","",
IF(Intake[[#This Row],[Rank]]&gt;($Z$6+$Z$5+$Z$4),$Y$3,
IF(Intake[[#This Row],[Rank]]&gt;($Z$6+$Z$5),$Y$4,
IF(Intake[[#This Row],[Rank]]&gt;($Z$6),$Y$5,
IF(Intake[[#This Row],[Rank]]&lt;($Z$6),$Y$6,
))))))</f>
        <v/>
      </c>
      <c r="AA389" s="20"/>
      <c r="AB389" s="20" t="s">
        <v>73</v>
      </c>
      <c r="AC389" s="20"/>
      <c r="AD389" s="106"/>
      <c r="AE389" s="106"/>
      <c r="AF389" s="106"/>
      <c r="AG389" s="106"/>
      <c r="AH389" s="106"/>
      <c r="AI389" s="106"/>
      <c r="AJ389" s="107"/>
      <c r="AK389" s="108"/>
      <c r="AL389" s="107"/>
      <c r="AM389" s="107"/>
      <c r="AN389" s="107"/>
      <c r="AO389" s="107"/>
      <c r="AP389" s="109"/>
      <c r="AQ389" s="107"/>
    </row>
    <row r="390" spans="2:43" ht="14.85" customHeight="1" x14ac:dyDescent="0.3">
      <c r="B390" s="18" t="s">
        <v>455</v>
      </c>
      <c r="C390" s="107" t="s">
        <v>72</v>
      </c>
      <c r="D390" s="97"/>
      <c r="E390" s="97"/>
      <c r="F390" s="98"/>
      <c r="G390" s="97"/>
      <c r="H390" s="98"/>
      <c r="I390" s="101" t="str">
        <f t="shared" si="5"/>
        <v/>
      </c>
      <c r="J390" s="16" t="str">
        <f>IF(G390="","",PERCENTRANK(Intake[T-12 Production],G390)*10)</f>
        <v/>
      </c>
      <c r="K390" s="16" t="str">
        <f>IF(D390="","",PERCENTRANK(Intake[Assets Under Management],D390)*10)</f>
        <v/>
      </c>
      <c r="L390" s="16">
        <f>IFERROR(SUM(Intake[[#This Row],[Revenue Score]:[AUM Score]]),"")</f>
        <v>0</v>
      </c>
      <c r="M390" s="18"/>
      <c r="N390" s="18"/>
      <c r="O390" s="18"/>
      <c r="P390" s="18"/>
      <c r="Q390" s="18"/>
      <c r="R390" s="15">
        <f>SUM(Intake[[#This Row],[Referral Potential]:[Savings Potential]])</f>
        <v>0</v>
      </c>
      <c r="S390" s="15">
        <f>+Intake[[#This Row],[Quantitative Score]]+Intake[[#This Row],[Qualitative Score]]</f>
        <v>0</v>
      </c>
      <c r="T390"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0" s="102"/>
      <c r="V390" s="102"/>
      <c r="W390" s="103"/>
      <c r="X390" s="103"/>
      <c r="Y390" s="44" t="str">
        <f>IFERROR(IF(S390=0,"",_xlfn.PERCENTRANK.EXC(Intake[Total Score],S390)),)</f>
        <v/>
      </c>
      <c r="Z390" s="38" t="str">
        <f xml:space="preserve">
(IF(Intake[[#This Row],[Rank]]="","",
IF(Intake[[#This Row],[Rank]]&gt;($Z$6+$Z$5+$Z$4),$Y$3,
IF(Intake[[#This Row],[Rank]]&gt;($Z$6+$Z$5),$Y$4,
IF(Intake[[#This Row],[Rank]]&gt;($Z$6),$Y$5,
IF(Intake[[#This Row],[Rank]]&lt;($Z$6),$Y$6,
))))))</f>
        <v/>
      </c>
      <c r="AA390" s="20"/>
      <c r="AB390" s="20" t="s">
        <v>73</v>
      </c>
      <c r="AC390" s="20"/>
      <c r="AD390" s="106"/>
      <c r="AE390" s="106"/>
      <c r="AF390" s="106"/>
      <c r="AG390" s="106"/>
      <c r="AH390" s="106"/>
      <c r="AI390" s="106"/>
      <c r="AJ390" s="107"/>
      <c r="AK390" s="108"/>
      <c r="AL390" s="107"/>
      <c r="AM390" s="107"/>
      <c r="AN390" s="107"/>
      <c r="AO390" s="107"/>
      <c r="AP390" s="107"/>
      <c r="AQ390" s="107"/>
    </row>
    <row r="391" spans="2:43" ht="14.85" customHeight="1" x14ac:dyDescent="0.3">
      <c r="B391" s="18" t="s">
        <v>456</v>
      </c>
      <c r="C391" s="107" t="s">
        <v>72</v>
      </c>
      <c r="D391" s="97"/>
      <c r="E391" s="97"/>
      <c r="F391" s="98"/>
      <c r="G391" s="97"/>
      <c r="H391" s="98"/>
      <c r="I391" s="101" t="str">
        <f t="shared" si="5"/>
        <v/>
      </c>
      <c r="J391" s="16" t="str">
        <f>IF(G391="","",PERCENTRANK(Intake[T-12 Production],G391)*10)</f>
        <v/>
      </c>
      <c r="K391" s="16" t="str">
        <f>IF(D391="","",PERCENTRANK(Intake[Assets Under Management],D391)*10)</f>
        <v/>
      </c>
      <c r="L391" s="16">
        <f>IFERROR(SUM(Intake[[#This Row],[Revenue Score]:[AUM Score]]),"")</f>
        <v>0</v>
      </c>
      <c r="M391" s="18"/>
      <c r="N391" s="18"/>
      <c r="O391" s="18"/>
      <c r="P391" s="18"/>
      <c r="Q391" s="18"/>
      <c r="R391" s="15">
        <f>SUM(Intake[[#This Row],[Referral Potential]:[Savings Potential]])</f>
        <v>0</v>
      </c>
      <c r="S391" s="15">
        <f>+Intake[[#This Row],[Quantitative Score]]+Intake[[#This Row],[Qualitative Score]]</f>
        <v>0</v>
      </c>
      <c r="T391"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1" s="102"/>
      <c r="V391" s="102"/>
      <c r="W391" s="103"/>
      <c r="X391" s="103"/>
      <c r="Y391" s="44" t="str">
        <f>IFERROR(IF(S391=0,"",_xlfn.PERCENTRANK.EXC(Intake[Total Score],S391)),)</f>
        <v/>
      </c>
      <c r="Z391" s="38" t="str">
        <f xml:space="preserve">
(IF(Intake[[#This Row],[Rank]]="","",
IF(Intake[[#This Row],[Rank]]&gt;($Z$6+$Z$5+$Z$4),$Y$3,
IF(Intake[[#This Row],[Rank]]&gt;($Z$6+$Z$5),$Y$4,
IF(Intake[[#This Row],[Rank]]&gt;($Z$6),$Y$5,
IF(Intake[[#This Row],[Rank]]&lt;($Z$6),$Y$6,
))))))</f>
        <v/>
      </c>
      <c r="AA391" s="20"/>
      <c r="AB391" s="20" t="s">
        <v>73</v>
      </c>
      <c r="AC391" s="20"/>
      <c r="AD391" s="106"/>
      <c r="AE391" s="106"/>
      <c r="AF391" s="106"/>
      <c r="AG391" s="106"/>
      <c r="AH391" s="106"/>
      <c r="AI391" s="106"/>
      <c r="AJ391" s="109"/>
      <c r="AK391" s="110"/>
      <c r="AL391" s="107"/>
      <c r="AM391" s="107"/>
      <c r="AN391" s="107"/>
      <c r="AO391" s="107"/>
      <c r="AP391" s="109"/>
      <c r="AQ391" s="107"/>
    </row>
    <row r="392" spans="2:43" ht="14.85" customHeight="1" x14ac:dyDescent="0.3">
      <c r="B392" s="18" t="s">
        <v>457</v>
      </c>
      <c r="C392" s="107" t="s">
        <v>77</v>
      </c>
      <c r="D392" s="97"/>
      <c r="E392" s="97"/>
      <c r="F392" s="98"/>
      <c r="G392" s="97"/>
      <c r="H392" s="97"/>
      <c r="I392" s="101" t="str">
        <f t="shared" si="5"/>
        <v/>
      </c>
      <c r="J392" s="16" t="str">
        <f>IF(G392="","",PERCENTRANK(Intake[T-12 Production],G392)*10)</f>
        <v/>
      </c>
      <c r="K392" s="16" t="str">
        <f>IF(D392="","",PERCENTRANK(Intake[Assets Under Management],D392)*10)</f>
        <v/>
      </c>
      <c r="L392" s="16">
        <f>IFERROR(SUM(Intake[[#This Row],[Revenue Score]:[AUM Score]]),"")</f>
        <v>0</v>
      </c>
      <c r="M392" s="18"/>
      <c r="N392" s="18"/>
      <c r="O392" s="18"/>
      <c r="P392" s="18"/>
      <c r="Q392" s="18"/>
      <c r="R392" s="15">
        <f>SUM(Intake[[#This Row],[Referral Potential]:[Savings Potential]])</f>
        <v>0</v>
      </c>
      <c r="S392" s="15">
        <f>+Intake[[#This Row],[Quantitative Score]]+Intake[[#This Row],[Qualitative Score]]</f>
        <v>0</v>
      </c>
      <c r="T392"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2" s="102"/>
      <c r="V392" s="102"/>
      <c r="W392" s="103"/>
      <c r="X392" s="103"/>
      <c r="Y392" s="44" t="str">
        <f>IFERROR(IF(S392=0,"",_xlfn.PERCENTRANK.EXC(Intake[Total Score],S392)),)</f>
        <v/>
      </c>
      <c r="Z392" s="38" t="str">
        <f xml:space="preserve">
(IF(Intake[[#This Row],[Rank]]="","",
IF(Intake[[#This Row],[Rank]]&gt;($Z$6+$Z$5+$Z$4),$Y$3,
IF(Intake[[#This Row],[Rank]]&gt;($Z$6+$Z$5),$Y$4,
IF(Intake[[#This Row],[Rank]]&gt;($Z$6),$Y$5,
IF(Intake[[#This Row],[Rank]]&lt;($Z$6),$Y$6,
))))))</f>
        <v/>
      </c>
      <c r="AA392" s="20"/>
      <c r="AB392" s="20" t="s">
        <v>73</v>
      </c>
      <c r="AC392" s="20"/>
      <c r="AD392" s="106"/>
      <c r="AE392" s="106"/>
      <c r="AF392" s="106"/>
      <c r="AG392" s="106"/>
      <c r="AH392" s="106"/>
      <c r="AI392" s="106"/>
      <c r="AJ392" s="107"/>
      <c r="AK392" s="108"/>
      <c r="AL392" s="107"/>
      <c r="AM392" s="107"/>
      <c r="AN392" s="107"/>
      <c r="AO392" s="107"/>
      <c r="AP392" s="109"/>
      <c r="AQ392" s="107"/>
    </row>
    <row r="393" spans="2:43" ht="14.85" customHeight="1" x14ac:dyDescent="0.3">
      <c r="B393" s="18" t="s">
        <v>458</v>
      </c>
      <c r="C393" s="107" t="s">
        <v>72</v>
      </c>
      <c r="D393" s="97"/>
      <c r="E393" s="97"/>
      <c r="F393" s="98"/>
      <c r="G393" s="97"/>
      <c r="H393" s="98"/>
      <c r="I393" s="101" t="str">
        <f t="shared" si="5"/>
        <v/>
      </c>
      <c r="J393" s="16" t="str">
        <f>IF(G393="","",PERCENTRANK(Intake[T-12 Production],G393)*10)</f>
        <v/>
      </c>
      <c r="K393" s="16" t="str">
        <f>IF(D393="","",PERCENTRANK(Intake[Assets Under Management],D393)*10)</f>
        <v/>
      </c>
      <c r="L393" s="16">
        <f>IFERROR(SUM(Intake[[#This Row],[Revenue Score]:[AUM Score]]),"")</f>
        <v>0</v>
      </c>
      <c r="M393" s="18"/>
      <c r="N393" s="18"/>
      <c r="O393" s="18"/>
      <c r="P393" s="18"/>
      <c r="Q393" s="18"/>
      <c r="R393" s="15">
        <f>SUM(Intake[[#This Row],[Referral Potential]:[Savings Potential]])</f>
        <v>0</v>
      </c>
      <c r="S393" s="15">
        <f>+Intake[[#This Row],[Quantitative Score]]+Intake[[#This Row],[Qualitative Score]]</f>
        <v>0</v>
      </c>
      <c r="T393"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3" s="102"/>
      <c r="V393" s="102"/>
      <c r="W393" s="103"/>
      <c r="X393" s="103"/>
      <c r="Y393" s="44" t="str">
        <f>IFERROR(IF(S393=0,"",_xlfn.PERCENTRANK.EXC(Intake[Total Score],S393)),)</f>
        <v/>
      </c>
      <c r="Z393" s="38" t="str">
        <f xml:space="preserve">
(IF(Intake[[#This Row],[Rank]]="","",
IF(Intake[[#This Row],[Rank]]&gt;($Z$6+$Z$5+$Z$4),$Y$3,
IF(Intake[[#This Row],[Rank]]&gt;($Z$6+$Z$5),$Y$4,
IF(Intake[[#This Row],[Rank]]&gt;($Z$6),$Y$5,
IF(Intake[[#This Row],[Rank]]&lt;($Z$6),$Y$6,
))))))</f>
        <v/>
      </c>
      <c r="AA393" s="20"/>
      <c r="AB393" s="20" t="s">
        <v>73</v>
      </c>
      <c r="AC393" s="20"/>
      <c r="AD393" s="106"/>
      <c r="AE393" s="106"/>
      <c r="AF393" s="106"/>
      <c r="AG393" s="106"/>
      <c r="AH393" s="106"/>
      <c r="AI393" s="106"/>
      <c r="AJ393" s="109"/>
      <c r="AK393" s="110"/>
      <c r="AL393" s="107"/>
      <c r="AM393" s="107"/>
      <c r="AN393" s="107"/>
      <c r="AO393" s="107"/>
      <c r="AP393" s="107"/>
      <c r="AQ393" s="107"/>
    </row>
    <row r="394" spans="2:43" ht="14.85" customHeight="1" x14ac:dyDescent="0.3">
      <c r="B394" s="18" t="s">
        <v>459</v>
      </c>
      <c r="C394" s="107" t="s">
        <v>77</v>
      </c>
      <c r="D394" s="97"/>
      <c r="E394" s="97"/>
      <c r="F394" s="98"/>
      <c r="G394" s="97"/>
      <c r="H394" s="97"/>
      <c r="I394" s="101" t="str">
        <f t="shared" si="5"/>
        <v/>
      </c>
      <c r="J394" s="16" t="str">
        <f>IF(G394="","",PERCENTRANK(Intake[T-12 Production],G394)*10)</f>
        <v/>
      </c>
      <c r="K394" s="16" t="str">
        <f>IF(D394="","",PERCENTRANK(Intake[Assets Under Management],D394)*10)</f>
        <v/>
      </c>
      <c r="L394" s="16">
        <f>IFERROR(SUM(Intake[[#This Row],[Revenue Score]:[AUM Score]]),"")</f>
        <v>0</v>
      </c>
      <c r="M394" s="18"/>
      <c r="N394" s="18"/>
      <c r="O394" s="18"/>
      <c r="P394" s="18"/>
      <c r="Q394" s="18"/>
      <c r="R394" s="15">
        <f>SUM(Intake[[#This Row],[Referral Potential]:[Savings Potential]])</f>
        <v>0</v>
      </c>
      <c r="S394" s="15">
        <f>+Intake[[#This Row],[Quantitative Score]]+Intake[[#This Row],[Qualitative Score]]</f>
        <v>0</v>
      </c>
      <c r="T394"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4" s="102"/>
      <c r="V394" s="102"/>
      <c r="W394" s="103"/>
      <c r="X394" s="103"/>
      <c r="Y394" s="44" t="str">
        <f>IFERROR(IF(S394=0,"",_xlfn.PERCENTRANK.EXC(Intake[Total Score],S394)),)</f>
        <v/>
      </c>
      <c r="Z394" s="38" t="str">
        <f xml:space="preserve">
(IF(Intake[[#This Row],[Rank]]="","",
IF(Intake[[#This Row],[Rank]]&gt;($Z$6+$Z$5+$Z$4),$Y$3,
IF(Intake[[#This Row],[Rank]]&gt;($Z$6+$Z$5),$Y$4,
IF(Intake[[#This Row],[Rank]]&gt;($Z$6),$Y$5,
IF(Intake[[#This Row],[Rank]]&lt;($Z$6),$Y$6,
))))))</f>
        <v/>
      </c>
      <c r="AA394" s="20"/>
      <c r="AB394" s="20" t="s">
        <v>73</v>
      </c>
      <c r="AC394" s="20"/>
      <c r="AD394" s="106"/>
      <c r="AE394" s="106"/>
      <c r="AF394" s="106"/>
      <c r="AG394" s="106"/>
      <c r="AH394" s="106"/>
      <c r="AI394" s="106"/>
      <c r="AJ394" s="109"/>
      <c r="AK394" s="110"/>
      <c r="AL394" s="107"/>
      <c r="AM394" s="107"/>
      <c r="AN394" s="107"/>
      <c r="AO394" s="107"/>
      <c r="AP394" s="107"/>
      <c r="AQ394" s="107"/>
    </row>
    <row r="395" spans="2:43" ht="14.85" customHeight="1" x14ac:dyDescent="0.3">
      <c r="B395" s="18" t="s">
        <v>460</v>
      </c>
      <c r="C395" s="107" t="s">
        <v>77</v>
      </c>
      <c r="D395" s="97"/>
      <c r="E395" s="97"/>
      <c r="F395" s="98"/>
      <c r="G395" s="97"/>
      <c r="H395" s="97"/>
      <c r="I395" s="101" t="str">
        <f t="shared" si="5"/>
        <v/>
      </c>
      <c r="J395" s="16" t="str">
        <f>IF(G395="","",PERCENTRANK(Intake[T-12 Production],G395)*10)</f>
        <v/>
      </c>
      <c r="K395" s="16" t="str">
        <f>IF(D395="","",PERCENTRANK(Intake[Assets Under Management],D395)*10)</f>
        <v/>
      </c>
      <c r="L395" s="16">
        <f>IFERROR(SUM(Intake[[#This Row],[Revenue Score]:[AUM Score]]),"")</f>
        <v>0</v>
      </c>
      <c r="M395" s="18"/>
      <c r="N395" s="18"/>
      <c r="O395" s="18"/>
      <c r="P395" s="18"/>
      <c r="Q395" s="18"/>
      <c r="R395" s="15">
        <f>SUM(Intake[[#This Row],[Referral Potential]:[Savings Potential]])</f>
        <v>0</v>
      </c>
      <c r="S395" s="15">
        <f>+Intake[[#This Row],[Quantitative Score]]+Intake[[#This Row],[Qualitative Score]]</f>
        <v>0</v>
      </c>
      <c r="T395"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5" s="102"/>
      <c r="V395" s="102"/>
      <c r="W395" s="103"/>
      <c r="X395" s="103"/>
      <c r="Y395" s="44" t="str">
        <f>IFERROR(IF(S395=0,"",_xlfn.PERCENTRANK.EXC(Intake[Total Score],S395)),)</f>
        <v/>
      </c>
      <c r="Z395" s="38" t="str">
        <f xml:space="preserve">
(IF(Intake[[#This Row],[Rank]]="","",
IF(Intake[[#This Row],[Rank]]&gt;($Z$6+$Z$5+$Z$4),$Y$3,
IF(Intake[[#This Row],[Rank]]&gt;($Z$6+$Z$5),$Y$4,
IF(Intake[[#This Row],[Rank]]&gt;($Z$6),$Y$5,
IF(Intake[[#This Row],[Rank]]&lt;($Z$6),$Y$6,
))))))</f>
        <v/>
      </c>
      <c r="AA395" s="20"/>
      <c r="AB395" s="20" t="s">
        <v>73</v>
      </c>
      <c r="AC395" s="20"/>
      <c r="AD395" s="106"/>
      <c r="AE395" s="106"/>
      <c r="AF395" s="106"/>
      <c r="AG395" s="106"/>
      <c r="AH395" s="106"/>
      <c r="AI395" s="106"/>
      <c r="AJ395" s="107"/>
      <c r="AK395" s="108"/>
      <c r="AL395" s="107"/>
      <c r="AM395" s="107"/>
      <c r="AN395" s="107"/>
      <c r="AO395" s="107"/>
      <c r="AP395" s="109"/>
      <c r="AQ395" s="107"/>
    </row>
    <row r="396" spans="2:43" ht="14.85" customHeight="1" x14ac:dyDescent="0.3">
      <c r="B396" s="18" t="s">
        <v>461</v>
      </c>
      <c r="C396" s="107" t="s">
        <v>77</v>
      </c>
      <c r="D396" s="97"/>
      <c r="E396" s="97"/>
      <c r="F396" s="98"/>
      <c r="G396" s="97"/>
      <c r="H396" s="97"/>
      <c r="I396" s="101" t="str">
        <f t="shared" si="5"/>
        <v/>
      </c>
      <c r="J396" s="16" t="str">
        <f>IF(G396="","",PERCENTRANK(Intake[T-12 Production],G396)*10)</f>
        <v/>
      </c>
      <c r="K396" s="16" t="str">
        <f>IF(D396="","",PERCENTRANK(Intake[Assets Under Management],D396)*10)</f>
        <v/>
      </c>
      <c r="L396" s="16">
        <f>IFERROR(SUM(Intake[[#This Row],[Revenue Score]:[AUM Score]]),"")</f>
        <v>0</v>
      </c>
      <c r="M396" s="18"/>
      <c r="N396" s="18"/>
      <c r="O396" s="18"/>
      <c r="P396" s="18"/>
      <c r="Q396" s="18"/>
      <c r="R396" s="15">
        <f>SUM(Intake[[#This Row],[Referral Potential]:[Savings Potential]])</f>
        <v>0</v>
      </c>
      <c r="S396" s="15">
        <f>+Intake[[#This Row],[Quantitative Score]]+Intake[[#This Row],[Qualitative Score]]</f>
        <v>0</v>
      </c>
      <c r="T396"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6" s="102"/>
      <c r="V396" s="102"/>
      <c r="W396" s="103"/>
      <c r="X396" s="103"/>
      <c r="Y396" s="44" t="str">
        <f>IFERROR(IF(S396=0,"",_xlfn.PERCENTRANK.EXC(Intake[Total Score],S396)),)</f>
        <v/>
      </c>
      <c r="Z396" s="38" t="str">
        <f xml:space="preserve">
(IF(Intake[[#This Row],[Rank]]="","",
IF(Intake[[#This Row],[Rank]]&gt;($Z$6+$Z$5+$Z$4),$Y$3,
IF(Intake[[#This Row],[Rank]]&gt;($Z$6+$Z$5),$Y$4,
IF(Intake[[#This Row],[Rank]]&gt;($Z$6),$Y$5,
IF(Intake[[#This Row],[Rank]]&lt;($Z$6),$Y$6,
))))))</f>
        <v/>
      </c>
      <c r="AA396" s="20"/>
      <c r="AB396" s="20" t="s">
        <v>73</v>
      </c>
      <c r="AC396" s="20"/>
      <c r="AD396" s="106"/>
      <c r="AE396" s="106"/>
      <c r="AF396" s="106"/>
      <c r="AG396" s="106"/>
      <c r="AH396" s="106"/>
      <c r="AI396" s="106"/>
      <c r="AJ396" s="109"/>
      <c r="AK396" s="110"/>
      <c r="AL396" s="107"/>
      <c r="AM396" s="107"/>
      <c r="AN396" s="107"/>
      <c r="AO396" s="107"/>
      <c r="AP396" s="107"/>
      <c r="AQ396" s="107"/>
    </row>
    <row r="397" spans="2:43" ht="14.85" customHeight="1" x14ac:dyDescent="0.3">
      <c r="B397" s="18" t="s">
        <v>462</v>
      </c>
      <c r="C397" s="107" t="s">
        <v>81</v>
      </c>
      <c r="D397" s="97"/>
      <c r="E397" s="97"/>
      <c r="F397" s="98"/>
      <c r="G397" s="97"/>
      <c r="H397" s="98"/>
      <c r="I397" s="101" t="str">
        <f t="shared" si="5"/>
        <v/>
      </c>
      <c r="J397" s="16" t="str">
        <f>IF(G397="","",PERCENTRANK(Intake[T-12 Production],G397)*10)</f>
        <v/>
      </c>
      <c r="K397" s="16" t="str">
        <f>IF(D397="","",PERCENTRANK(Intake[Assets Under Management],D397)*10)</f>
        <v/>
      </c>
      <c r="L397" s="16">
        <f>IFERROR(SUM(Intake[[#This Row],[Revenue Score]:[AUM Score]]),"")</f>
        <v>0</v>
      </c>
      <c r="M397" s="18"/>
      <c r="N397" s="18"/>
      <c r="O397" s="18"/>
      <c r="P397" s="18"/>
      <c r="Q397" s="18"/>
      <c r="R397" s="15">
        <f>SUM(Intake[[#This Row],[Referral Potential]:[Savings Potential]])</f>
        <v>0</v>
      </c>
      <c r="S397" s="15">
        <f>+Intake[[#This Row],[Quantitative Score]]+Intake[[#This Row],[Qualitative Score]]</f>
        <v>0</v>
      </c>
      <c r="T397" s="17"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7" s="102"/>
      <c r="V397" s="102"/>
      <c r="W397" s="103"/>
      <c r="X397" s="103"/>
      <c r="Y397" s="44" t="str">
        <f>IFERROR(IF(S397=0,"",_xlfn.PERCENTRANK.EXC(Intake[Total Score],S397)),)</f>
        <v/>
      </c>
      <c r="Z397" s="38" t="str">
        <f xml:space="preserve">
(IF(Intake[[#This Row],[Rank]]="","",
IF(Intake[[#This Row],[Rank]]&gt;($Z$6+$Z$5+$Z$4),$Y$3,
IF(Intake[[#This Row],[Rank]]&gt;($Z$6+$Z$5),$Y$4,
IF(Intake[[#This Row],[Rank]]&gt;($Z$6),$Y$5,
IF(Intake[[#This Row],[Rank]]&lt;($Z$6),$Y$6,
))))))</f>
        <v/>
      </c>
      <c r="AA397" s="20"/>
      <c r="AB397" s="20" t="s">
        <v>73</v>
      </c>
      <c r="AC397" s="20"/>
      <c r="AD397" s="106"/>
      <c r="AE397" s="106"/>
      <c r="AF397" s="106"/>
      <c r="AG397" s="106"/>
      <c r="AH397" s="106"/>
      <c r="AI397" s="106"/>
      <c r="AJ397" s="107"/>
      <c r="AK397" s="108"/>
      <c r="AL397" s="107"/>
      <c r="AM397" s="107"/>
      <c r="AN397" s="107"/>
      <c r="AO397" s="107"/>
      <c r="AP397" s="109"/>
      <c r="AQ397" s="107"/>
    </row>
    <row r="398" spans="2:43" ht="14.85" customHeight="1" x14ac:dyDescent="0.3">
      <c r="B398" s="18" t="s">
        <v>463</v>
      </c>
      <c r="C398" s="107" t="s">
        <v>77</v>
      </c>
      <c r="D398" s="99"/>
      <c r="E398" s="99"/>
      <c r="F398" s="100"/>
      <c r="G398" s="99"/>
      <c r="H398" s="99"/>
      <c r="I398" s="101" t="str">
        <f t="shared" si="5"/>
        <v/>
      </c>
      <c r="J398" s="46" t="str">
        <f>IF(G398="","",PERCENTRANK(Intake[T-12 Production],G398)*10)</f>
        <v/>
      </c>
      <c r="K398" s="46" t="str">
        <f>IF(D398="","",PERCENTRANK(Intake[Assets Under Management],D398)*10)</f>
        <v/>
      </c>
      <c r="L398" s="46">
        <f>IFERROR(SUM(Intake[[#This Row],[Revenue Score]:[AUM Score]]),"")</f>
        <v>0</v>
      </c>
      <c r="M398" s="18"/>
      <c r="N398" s="18"/>
      <c r="O398" s="18"/>
      <c r="P398" s="18"/>
      <c r="Q398" s="18"/>
      <c r="R398" s="15">
        <f>SUM(Intake[[#This Row],[Referral Potential]:[Savings Potential]])</f>
        <v>0</v>
      </c>
      <c r="S398" s="15">
        <f>+Intake[[#This Row],[Quantitative Score]]+Intake[[#This Row],[Qualitative Score]]</f>
        <v>0</v>
      </c>
      <c r="T398" s="48"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8" s="104"/>
      <c r="V398" s="104"/>
      <c r="W398" s="105"/>
      <c r="X398" s="105"/>
      <c r="Y398" s="44" t="str">
        <f>IFERROR(IF(S398=0,"",_xlfn.PERCENTRANK.EXC(Intake[Total Score],S398)),)</f>
        <v/>
      </c>
      <c r="Z398" s="47" t="str">
        <f xml:space="preserve">
(IF(Intake[[#This Row],[Rank]]="","",
IF(Intake[[#This Row],[Rank]]&gt;($Z$6+$Z$5+$Z$4),$Y$3,
IF(Intake[[#This Row],[Rank]]&gt;($Z$6+$Z$5),$Y$4,
IF(Intake[[#This Row],[Rank]]&gt;($Z$6),$Y$5,
IF(Intake[[#This Row],[Rank]]&lt;($Z$6),$Y$6,
))))))</f>
        <v/>
      </c>
      <c r="AA398" s="49"/>
      <c r="AB398" s="49" t="s">
        <v>73</v>
      </c>
      <c r="AC398" s="49"/>
      <c r="AD398" s="120"/>
      <c r="AE398" s="106"/>
      <c r="AF398" s="120"/>
      <c r="AG398" s="120"/>
      <c r="AH398" s="120"/>
      <c r="AI398" s="106"/>
      <c r="AJ398" s="122"/>
      <c r="AK398" s="123"/>
      <c r="AL398" s="122"/>
      <c r="AM398" s="122"/>
      <c r="AN398" s="122"/>
      <c r="AO398" s="107"/>
      <c r="AP398" s="124"/>
      <c r="AQ398" s="122"/>
    </row>
    <row r="399" spans="2:43" ht="14.85" customHeight="1" x14ac:dyDescent="0.3">
      <c r="B399" s="18" t="s">
        <v>464</v>
      </c>
      <c r="C399" s="107" t="s">
        <v>77</v>
      </c>
      <c r="D399" s="99"/>
      <c r="E399" s="99"/>
      <c r="F399" s="100"/>
      <c r="G399" s="99"/>
      <c r="H399" s="99"/>
      <c r="I399" s="101" t="str">
        <f t="shared" si="5"/>
        <v/>
      </c>
      <c r="J399" s="46" t="str">
        <f>IF(G399="","",PERCENTRANK(Intake[T-12 Production],G399)*10)</f>
        <v/>
      </c>
      <c r="K399" s="46" t="str">
        <f>IF(D399="","",PERCENTRANK(Intake[Assets Under Management],D399)*10)</f>
        <v/>
      </c>
      <c r="L399" s="46">
        <f>IFERROR(SUM(Intake[[#This Row],[Revenue Score]:[AUM Score]]),"")</f>
        <v>0</v>
      </c>
      <c r="M399" s="18"/>
      <c r="N399" s="18"/>
      <c r="O399" s="18"/>
      <c r="P399" s="18"/>
      <c r="Q399" s="18"/>
      <c r="R399" s="15">
        <f>SUM(Intake[[#This Row],[Referral Potential]:[Savings Potential]])</f>
        <v>0</v>
      </c>
      <c r="S399" s="15">
        <f>+Intake[[#This Row],[Quantitative Score]]+Intake[[#This Row],[Qualitative Score]]</f>
        <v>0</v>
      </c>
      <c r="T399" s="48"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399" s="104"/>
      <c r="V399" s="104"/>
      <c r="W399" s="105"/>
      <c r="X399" s="105"/>
      <c r="Y399" s="44" t="str">
        <f>IFERROR(IF(S399=0,"",_xlfn.PERCENTRANK.EXC(Intake[Total Score],S399)),)</f>
        <v/>
      </c>
      <c r="Z399" s="47" t="str">
        <f xml:space="preserve">
(IF(Intake[[#This Row],[Rank]]="","",
IF(Intake[[#This Row],[Rank]]&gt;($Z$6+$Z$5+$Z$4),$Y$3,
IF(Intake[[#This Row],[Rank]]&gt;($Z$6+$Z$5),$Y$4,
IF(Intake[[#This Row],[Rank]]&gt;($Z$6),$Y$5,
IF(Intake[[#This Row],[Rank]]&lt;($Z$6),$Y$6,
))))))</f>
        <v/>
      </c>
      <c r="AA399" s="49"/>
      <c r="AB399" s="49" t="s">
        <v>73</v>
      </c>
      <c r="AC399" s="49"/>
      <c r="AD399" s="120"/>
      <c r="AE399" s="120"/>
      <c r="AF399" s="120"/>
      <c r="AG399" s="120"/>
      <c r="AH399" s="120"/>
      <c r="AI399" s="120"/>
      <c r="AJ399" s="124"/>
      <c r="AK399" s="121"/>
      <c r="AL399" s="122"/>
      <c r="AM399" s="122"/>
      <c r="AN399" s="122"/>
      <c r="AO399" s="107"/>
      <c r="AP399" s="122"/>
      <c r="AQ399" s="122"/>
    </row>
    <row r="400" spans="2:43" ht="14.85" customHeight="1" x14ac:dyDescent="0.3">
      <c r="B400" s="18" t="s">
        <v>465</v>
      </c>
      <c r="C400" s="107" t="s">
        <v>72</v>
      </c>
      <c r="D400" s="99"/>
      <c r="E400" s="99"/>
      <c r="F400" s="100"/>
      <c r="G400" s="99"/>
      <c r="H400" s="100"/>
      <c r="I400" s="101" t="str">
        <f t="shared" si="5"/>
        <v/>
      </c>
      <c r="J400" s="46" t="str">
        <f>IF(G400="","",PERCENTRANK(Intake[T-12 Production],G400)*10)</f>
        <v/>
      </c>
      <c r="K400" s="46" t="str">
        <f>IF(D400="","",PERCENTRANK(Intake[Assets Under Management],D400)*10)</f>
        <v/>
      </c>
      <c r="L400" s="46">
        <f>IFERROR(SUM(Intake[[#This Row],[Revenue Score]:[AUM Score]]),"")</f>
        <v>0</v>
      </c>
      <c r="M400" s="18"/>
      <c r="N400" s="18"/>
      <c r="O400" s="18"/>
      <c r="P400" s="18"/>
      <c r="Q400" s="18"/>
      <c r="R400" s="15">
        <f>SUM(Intake[[#This Row],[Referral Potential]:[Savings Potential]])</f>
        <v>0</v>
      </c>
      <c r="S400" s="15">
        <f>+Intake[[#This Row],[Quantitative Score]]+Intake[[#This Row],[Qualitative Score]]</f>
        <v>0</v>
      </c>
      <c r="T400" s="48" t="str">
        <f xml:space="preserve">
IF(Intake[[#This Row],[Assets Under Management]]&lt;10000,"$0.010 Million and Lower Strategy",
IF(AND(Intake[[#This Row],[Assets Under Management]]&gt;10000,Intake[[#This Row],[Assets Under Management]]&lt;100000),"$0.010 to $0.100 Million Strategy",
IF(AND(Intake[[#This Row],[Assets Under Management]]&gt;100000,Intake[[#This Row],[Assets Under Management]]&lt;250000),"$0.100 to $0.250 Million Strategy",
IF(AND(Intake[[#This Row],[Assets Under Management]]&gt;250000,Intake[[#This Row],[Assets Under Management]]&lt;500000),"$0.250 to $0.500 Million Strategy",
IF(AND(Intake[[#This Row],[Assets Under Management]]&gt;500000,Intake[[#This Row],[Assets Under Management]]&lt;1000000),"$0.500 to $1.000 Million Strategy",
IF(AND(Intake[[#This Row],[Assets Under Management]]&gt;1000000,Intake[[#This Row],[Assets Under Management]]&lt;2500000),"$1.000 to $2.500 Million Strategy",
IF(AND(Intake[[#This Row],[Assets Under Management]]&gt;2500000,Intake[[#This Row],[Assets Under Management]]&lt;5000000),"$2.500 to $5.000 Million Strategy",
IF(Intake[[#This Row],[Assets Under Management]]&gt;5000000,"$5.000 Million Plus Strategy",
""))))))))</f>
        <v>$0.010 Million and Lower Strategy</v>
      </c>
      <c r="U400" s="104"/>
      <c r="V400" s="104"/>
      <c r="W400" s="105"/>
      <c r="X400" s="105"/>
      <c r="Y400" s="44" t="str">
        <f>IFERROR(IF(S400=0,"",_xlfn.PERCENTRANK.EXC(Intake[Total Score],S400)),)</f>
        <v/>
      </c>
      <c r="Z400" s="47" t="str">
        <f xml:space="preserve">
(IF(Intake[[#This Row],[Rank]]="","",
IF(Intake[[#This Row],[Rank]]&gt;($Z$6+$Z$5+$Z$4),$Y$3,
IF(Intake[[#This Row],[Rank]]&gt;($Z$6+$Z$5),$Y$4,
IF(Intake[[#This Row],[Rank]]&gt;($Z$6),$Y$5,
IF(Intake[[#This Row],[Rank]]&lt;($Z$6),$Y$6,
))))))</f>
        <v/>
      </c>
      <c r="AA400" s="49"/>
      <c r="AB400" s="49" t="s">
        <v>73</v>
      </c>
      <c r="AC400" s="49"/>
      <c r="AD400" s="120"/>
      <c r="AE400" s="120"/>
      <c r="AF400" s="120"/>
      <c r="AG400" s="120"/>
      <c r="AH400" s="120"/>
      <c r="AI400" s="120"/>
      <c r="AJ400" s="122"/>
      <c r="AK400" s="123"/>
      <c r="AL400" s="122"/>
      <c r="AM400" s="122"/>
      <c r="AN400" s="122"/>
      <c r="AO400" s="122"/>
      <c r="AP400" s="124"/>
      <c r="AQ400" s="122"/>
    </row>
  </sheetData>
  <sheetProtection insertRows="0" deleteRows="0"/>
  <mergeCells count="12">
    <mergeCell ref="AJ12:AQ12"/>
    <mergeCell ref="AJ11:AQ11"/>
    <mergeCell ref="D11:L11"/>
    <mergeCell ref="M11:R11"/>
    <mergeCell ref="S11:T11"/>
    <mergeCell ref="U11:AC11"/>
    <mergeCell ref="AD11:AI11"/>
    <mergeCell ref="D12:L12"/>
    <mergeCell ref="M12:R12"/>
    <mergeCell ref="S12:T12"/>
    <mergeCell ref="U12:AC12"/>
    <mergeCell ref="AD12:AI12"/>
  </mergeCells>
  <phoneticPr fontId="12" type="noConversion"/>
  <conditionalFormatting sqref="I14:I400">
    <cfRule type="cellIs" dxfId="70" priority="5" operator="lessThan">
      <formula>0.005</formula>
    </cfRule>
    <cfRule type="cellIs" dxfId="69" priority="6" operator="lessThan">
      <formula>0.0005</formula>
    </cfRule>
  </conditionalFormatting>
  <conditionalFormatting sqref="D10:H10">
    <cfRule type="cellIs" dxfId="68" priority="3" operator="notEqual">
      <formula>0</formula>
    </cfRule>
    <cfRule type="cellIs" dxfId="67" priority="4" operator="equal">
      <formula>0</formula>
    </cfRule>
  </conditionalFormatting>
  <conditionalFormatting sqref="AA14:AA400">
    <cfRule type="cellIs" dxfId="66" priority="1" operator="lessThanOrEqual">
      <formula>$AA$10</formula>
    </cfRule>
  </conditionalFormatting>
  <conditionalFormatting sqref="AB14:AC400">
    <cfRule type="cellIs" dxfId="65" priority="2" operator="lessThanOrEqual">
      <formula>$AB$10</formula>
    </cfRule>
  </conditionalFormatting>
  <dataValidations count="1">
    <dataValidation type="whole" allowBlank="1" showInputMessage="1" showErrorMessage="1" sqref="M14:Q400" xr:uid="{6220B6CE-1C80-415B-B4C9-17E50CD1B585}">
      <formula1>0</formula1>
      <formula2>5</formula2>
    </dataValidation>
  </dataValidations>
  <pageMargins left="0.7" right="0.7" top="0.75" bottom="0.75" header="0.3" footer="0.3"/>
  <pageSetup orientation="portrait" r:id="rId1"/>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62F4A-D7FE-448D-A595-37180BEC9024}">
  <sheetPr codeName="Sheet10"/>
  <dimension ref="A4:B392"/>
  <sheetViews>
    <sheetView workbookViewId="0">
      <selection activeCell="C20" sqref="C20"/>
    </sheetView>
  </sheetViews>
  <sheetFormatPr defaultRowHeight="14.4" x14ac:dyDescent="0.3"/>
  <cols>
    <col min="1" max="1" width="45.44140625" bestFit="1" customWidth="1"/>
    <col min="2" max="2" width="27.109375" bestFit="1" customWidth="1"/>
    <col min="3" max="3" width="34.44140625" bestFit="1" customWidth="1"/>
  </cols>
  <sheetData>
    <row r="4" spans="1:2" x14ac:dyDescent="0.3">
      <c r="A4" s="13" t="s">
        <v>29</v>
      </c>
      <c r="B4" s="13" t="s">
        <v>30</v>
      </c>
    </row>
    <row r="5" spans="1:2" x14ac:dyDescent="0.3">
      <c r="A5" t="s">
        <v>71</v>
      </c>
      <c r="B5" t="s">
        <v>72</v>
      </c>
    </row>
    <row r="6" spans="1:2" x14ac:dyDescent="0.3">
      <c r="A6" t="s">
        <v>87</v>
      </c>
      <c r="B6" t="s">
        <v>77</v>
      </c>
    </row>
    <row r="7" spans="1:2" x14ac:dyDescent="0.3">
      <c r="A7" t="s">
        <v>178</v>
      </c>
      <c r="B7" t="s">
        <v>77</v>
      </c>
    </row>
    <row r="8" spans="1:2" x14ac:dyDescent="0.3">
      <c r="A8" t="s">
        <v>179</v>
      </c>
      <c r="B8" t="s">
        <v>81</v>
      </c>
    </row>
    <row r="9" spans="1:2" x14ac:dyDescent="0.3">
      <c r="A9" t="s">
        <v>180</v>
      </c>
      <c r="B9" t="s">
        <v>72</v>
      </c>
    </row>
    <row r="10" spans="1:2" x14ac:dyDescent="0.3">
      <c r="A10" t="s">
        <v>181</v>
      </c>
      <c r="B10" t="s">
        <v>77</v>
      </c>
    </row>
    <row r="11" spans="1:2" x14ac:dyDescent="0.3">
      <c r="A11" t="s">
        <v>182</v>
      </c>
      <c r="B11" t="s">
        <v>72</v>
      </c>
    </row>
    <row r="12" spans="1:2" x14ac:dyDescent="0.3">
      <c r="A12" t="s">
        <v>183</v>
      </c>
      <c r="B12" t="s">
        <v>72</v>
      </c>
    </row>
    <row r="13" spans="1:2" x14ac:dyDescent="0.3">
      <c r="A13" t="s">
        <v>184</v>
      </c>
      <c r="B13" t="s">
        <v>81</v>
      </c>
    </row>
    <row r="14" spans="1:2" x14ac:dyDescent="0.3">
      <c r="A14" t="s">
        <v>185</v>
      </c>
      <c r="B14" t="s">
        <v>77</v>
      </c>
    </row>
    <row r="15" spans="1:2" x14ac:dyDescent="0.3">
      <c r="A15" t="s">
        <v>186</v>
      </c>
      <c r="B15" t="s">
        <v>81</v>
      </c>
    </row>
    <row r="16" spans="1:2" x14ac:dyDescent="0.3">
      <c r="A16" t="s">
        <v>187</v>
      </c>
      <c r="B16" t="s">
        <v>72</v>
      </c>
    </row>
    <row r="17" spans="1:2" x14ac:dyDescent="0.3">
      <c r="A17" t="s">
        <v>88</v>
      </c>
      <c r="B17" t="s">
        <v>81</v>
      </c>
    </row>
    <row r="18" spans="1:2" x14ac:dyDescent="0.3">
      <c r="A18" t="s">
        <v>188</v>
      </c>
      <c r="B18" t="s">
        <v>77</v>
      </c>
    </row>
    <row r="19" spans="1:2" x14ac:dyDescent="0.3">
      <c r="A19" t="s">
        <v>189</v>
      </c>
      <c r="B19" t="s">
        <v>77</v>
      </c>
    </row>
    <row r="20" spans="1:2" x14ac:dyDescent="0.3">
      <c r="A20" t="s">
        <v>190</v>
      </c>
      <c r="B20" t="s">
        <v>81</v>
      </c>
    </row>
    <row r="21" spans="1:2" x14ac:dyDescent="0.3">
      <c r="A21" t="s">
        <v>191</v>
      </c>
      <c r="B21" t="s">
        <v>81</v>
      </c>
    </row>
    <row r="22" spans="1:2" x14ac:dyDescent="0.3">
      <c r="A22" t="s">
        <v>192</v>
      </c>
      <c r="B22" t="s">
        <v>72</v>
      </c>
    </row>
    <row r="23" spans="1:2" x14ac:dyDescent="0.3">
      <c r="A23" t="s">
        <v>193</v>
      </c>
      <c r="B23" t="s">
        <v>77</v>
      </c>
    </row>
    <row r="24" spans="1:2" x14ac:dyDescent="0.3">
      <c r="A24" t="s">
        <v>194</v>
      </c>
      <c r="B24" t="s">
        <v>77</v>
      </c>
    </row>
    <row r="25" spans="1:2" x14ac:dyDescent="0.3">
      <c r="A25" t="s">
        <v>195</v>
      </c>
      <c r="B25" t="s">
        <v>77</v>
      </c>
    </row>
    <row r="26" spans="1:2" x14ac:dyDescent="0.3">
      <c r="A26" t="s">
        <v>196</v>
      </c>
      <c r="B26" t="s">
        <v>72</v>
      </c>
    </row>
    <row r="27" spans="1:2" x14ac:dyDescent="0.3">
      <c r="A27" t="s">
        <v>197</v>
      </c>
      <c r="B27" t="s">
        <v>72</v>
      </c>
    </row>
    <row r="28" spans="1:2" x14ac:dyDescent="0.3">
      <c r="A28" t="s">
        <v>89</v>
      </c>
      <c r="B28" t="s">
        <v>72</v>
      </c>
    </row>
    <row r="29" spans="1:2" x14ac:dyDescent="0.3">
      <c r="A29" t="s">
        <v>198</v>
      </c>
      <c r="B29" t="s">
        <v>77</v>
      </c>
    </row>
    <row r="30" spans="1:2" x14ac:dyDescent="0.3">
      <c r="A30" t="s">
        <v>199</v>
      </c>
      <c r="B30" t="s">
        <v>72</v>
      </c>
    </row>
    <row r="31" spans="1:2" x14ac:dyDescent="0.3">
      <c r="A31" t="s">
        <v>200</v>
      </c>
      <c r="B31" t="s">
        <v>77</v>
      </c>
    </row>
    <row r="32" spans="1:2" x14ac:dyDescent="0.3">
      <c r="A32" t="s">
        <v>201</v>
      </c>
      <c r="B32" t="s">
        <v>81</v>
      </c>
    </row>
    <row r="33" spans="1:2" x14ac:dyDescent="0.3">
      <c r="A33" t="s">
        <v>202</v>
      </c>
      <c r="B33" t="s">
        <v>77</v>
      </c>
    </row>
    <row r="34" spans="1:2" x14ac:dyDescent="0.3">
      <c r="A34" t="s">
        <v>203</v>
      </c>
      <c r="B34" t="s">
        <v>81</v>
      </c>
    </row>
    <row r="35" spans="1:2" x14ac:dyDescent="0.3">
      <c r="A35" t="s">
        <v>204</v>
      </c>
      <c r="B35" t="s">
        <v>72</v>
      </c>
    </row>
    <row r="36" spans="1:2" x14ac:dyDescent="0.3">
      <c r="A36" t="s">
        <v>205</v>
      </c>
      <c r="B36" t="s">
        <v>72</v>
      </c>
    </row>
    <row r="37" spans="1:2" x14ac:dyDescent="0.3">
      <c r="A37" t="s">
        <v>206</v>
      </c>
      <c r="B37" t="s">
        <v>72</v>
      </c>
    </row>
    <row r="38" spans="1:2" x14ac:dyDescent="0.3">
      <c r="A38" t="s">
        <v>207</v>
      </c>
      <c r="B38" t="s">
        <v>77</v>
      </c>
    </row>
    <row r="39" spans="1:2" x14ac:dyDescent="0.3">
      <c r="A39" t="s">
        <v>90</v>
      </c>
      <c r="B39" t="s">
        <v>81</v>
      </c>
    </row>
    <row r="40" spans="1:2" x14ac:dyDescent="0.3">
      <c r="A40" t="s">
        <v>208</v>
      </c>
      <c r="B40" t="s">
        <v>77</v>
      </c>
    </row>
    <row r="41" spans="1:2" x14ac:dyDescent="0.3">
      <c r="A41" t="s">
        <v>209</v>
      </c>
      <c r="B41" t="s">
        <v>77</v>
      </c>
    </row>
    <row r="42" spans="1:2" x14ac:dyDescent="0.3">
      <c r="A42" t="s">
        <v>210</v>
      </c>
      <c r="B42" t="s">
        <v>77</v>
      </c>
    </row>
    <row r="43" spans="1:2" x14ac:dyDescent="0.3">
      <c r="A43" t="s">
        <v>211</v>
      </c>
      <c r="B43" t="s">
        <v>77</v>
      </c>
    </row>
    <row r="44" spans="1:2" x14ac:dyDescent="0.3">
      <c r="A44" t="s">
        <v>212</v>
      </c>
      <c r="B44" t="s">
        <v>72</v>
      </c>
    </row>
    <row r="45" spans="1:2" x14ac:dyDescent="0.3">
      <c r="A45" t="s">
        <v>213</v>
      </c>
      <c r="B45" t="s">
        <v>77</v>
      </c>
    </row>
    <row r="46" spans="1:2" x14ac:dyDescent="0.3">
      <c r="A46" t="s">
        <v>214</v>
      </c>
      <c r="B46" t="s">
        <v>72</v>
      </c>
    </row>
    <row r="47" spans="1:2" x14ac:dyDescent="0.3">
      <c r="A47" t="s">
        <v>215</v>
      </c>
      <c r="B47" t="s">
        <v>77</v>
      </c>
    </row>
    <row r="48" spans="1:2" x14ac:dyDescent="0.3">
      <c r="A48" t="s">
        <v>216</v>
      </c>
      <c r="B48" t="s">
        <v>72</v>
      </c>
    </row>
    <row r="49" spans="1:2" x14ac:dyDescent="0.3">
      <c r="A49" t="s">
        <v>217</v>
      </c>
      <c r="B49" t="s">
        <v>72</v>
      </c>
    </row>
    <row r="50" spans="1:2" x14ac:dyDescent="0.3">
      <c r="A50" t="s">
        <v>91</v>
      </c>
      <c r="B50" t="s">
        <v>81</v>
      </c>
    </row>
    <row r="51" spans="1:2" x14ac:dyDescent="0.3">
      <c r="A51" t="s">
        <v>218</v>
      </c>
      <c r="B51" t="s">
        <v>77</v>
      </c>
    </row>
    <row r="52" spans="1:2" x14ac:dyDescent="0.3">
      <c r="A52" t="s">
        <v>219</v>
      </c>
      <c r="B52" t="s">
        <v>72</v>
      </c>
    </row>
    <row r="53" spans="1:2" x14ac:dyDescent="0.3">
      <c r="A53" t="s">
        <v>220</v>
      </c>
      <c r="B53" t="s">
        <v>77</v>
      </c>
    </row>
    <row r="54" spans="1:2" x14ac:dyDescent="0.3">
      <c r="A54" t="s">
        <v>221</v>
      </c>
      <c r="B54" t="s">
        <v>72</v>
      </c>
    </row>
    <row r="55" spans="1:2" x14ac:dyDescent="0.3">
      <c r="A55" t="s">
        <v>222</v>
      </c>
      <c r="B55" t="s">
        <v>81</v>
      </c>
    </row>
    <row r="56" spans="1:2" x14ac:dyDescent="0.3">
      <c r="A56" t="s">
        <v>223</v>
      </c>
      <c r="B56" t="s">
        <v>81</v>
      </c>
    </row>
    <row r="57" spans="1:2" x14ac:dyDescent="0.3">
      <c r="A57" t="s">
        <v>224</v>
      </c>
      <c r="B57" t="s">
        <v>81</v>
      </c>
    </row>
    <row r="58" spans="1:2" x14ac:dyDescent="0.3">
      <c r="A58" t="s">
        <v>225</v>
      </c>
      <c r="B58" t="s">
        <v>81</v>
      </c>
    </row>
    <row r="59" spans="1:2" x14ac:dyDescent="0.3">
      <c r="A59" t="s">
        <v>226</v>
      </c>
      <c r="B59" t="s">
        <v>77</v>
      </c>
    </row>
    <row r="60" spans="1:2" x14ac:dyDescent="0.3">
      <c r="A60" t="s">
        <v>227</v>
      </c>
      <c r="B60" t="s">
        <v>72</v>
      </c>
    </row>
    <row r="61" spans="1:2" x14ac:dyDescent="0.3">
      <c r="A61" t="s">
        <v>92</v>
      </c>
      <c r="B61" t="s">
        <v>77</v>
      </c>
    </row>
    <row r="62" spans="1:2" x14ac:dyDescent="0.3">
      <c r="A62" t="s">
        <v>228</v>
      </c>
      <c r="B62" t="s">
        <v>77</v>
      </c>
    </row>
    <row r="63" spans="1:2" x14ac:dyDescent="0.3">
      <c r="A63" t="s">
        <v>229</v>
      </c>
      <c r="B63" t="s">
        <v>77</v>
      </c>
    </row>
    <row r="64" spans="1:2" x14ac:dyDescent="0.3">
      <c r="A64" t="s">
        <v>230</v>
      </c>
      <c r="B64" t="s">
        <v>81</v>
      </c>
    </row>
    <row r="65" spans="1:2" x14ac:dyDescent="0.3">
      <c r="A65" t="s">
        <v>231</v>
      </c>
      <c r="B65" t="s">
        <v>81</v>
      </c>
    </row>
    <row r="66" spans="1:2" x14ac:dyDescent="0.3">
      <c r="A66" t="s">
        <v>232</v>
      </c>
      <c r="B66" t="s">
        <v>81</v>
      </c>
    </row>
    <row r="67" spans="1:2" x14ac:dyDescent="0.3">
      <c r="A67" t="s">
        <v>233</v>
      </c>
      <c r="B67" t="s">
        <v>72</v>
      </c>
    </row>
    <row r="68" spans="1:2" x14ac:dyDescent="0.3">
      <c r="A68" t="s">
        <v>234</v>
      </c>
      <c r="B68" t="s">
        <v>77</v>
      </c>
    </row>
    <row r="69" spans="1:2" x14ac:dyDescent="0.3">
      <c r="A69" t="s">
        <v>235</v>
      </c>
      <c r="B69" t="s">
        <v>81</v>
      </c>
    </row>
    <row r="70" spans="1:2" x14ac:dyDescent="0.3">
      <c r="A70" t="s">
        <v>236</v>
      </c>
      <c r="B70" t="s">
        <v>72</v>
      </c>
    </row>
    <row r="71" spans="1:2" x14ac:dyDescent="0.3">
      <c r="A71" t="s">
        <v>237</v>
      </c>
      <c r="B71" t="s">
        <v>81</v>
      </c>
    </row>
    <row r="72" spans="1:2" x14ac:dyDescent="0.3">
      <c r="A72" t="s">
        <v>93</v>
      </c>
      <c r="B72" t="s">
        <v>77</v>
      </c>
    </row>
    <row r="73" spans="1:2" x14ac:dyDescent="0.3">
      <c r="A73" t="s">
        <v>238</v>
      </c>
      <c r="B73" t="s">
        <v>72</v>
      </c>
    </row>
    <row r="74" spans="1:2" x14ac:dyDescent="0.3">
      <c r="A74" t="s">
        <v>239</v>
      </c>
      <c r="B74" t="s">
        <v>72</v>
      </c>
    </row>
    <row r="75" spans="1:2" x14ac:dyDescent="0.3">
      <c r="A75" t="s">
        <v>240</v>
      </c>
      <c r="B75" t="s">
        <v>77</v>
      </c>
    </row>
    <row r="76" spans="1:2" x14ac:dyDescent="0.3">
      <c r="A76" t="s">
        <v>241</v>
      </c>
      <c r="B76" t="s">
        <v>77</v>
      </c>
    </row>
    <row r="77" spans="1:2" x14ac:dyDescent="0.3">
      <c r="A77" t="s">
        <v>242</v>
      </c>
      <c r="B77" t="s">
        <v>77</v>
      </c>
    </row>
    <row r="78" spans="1:2" x14ac:dyDescent="0.3">
      <c r="A78" t="s">
        <v>243</v>
      </c>
      <c r="B78" t="s">
        <v>72</v>
      </c>
    </row>
    <row r="79" spans="1:2" x14ac:dyDescent="0.3">
      <c r="A79" t="s">
        <v>244</v>
      </c>
      <c r="B79" t="s">
        <v>72</v>
      </c>
    </row>
    <row r="80" spans="1:2" x14ac:dyDescent="0.3">
      <c r="A80" t="s">
        <v>245</v>
      </c>
      <c r="B80" t="s">
        <v>77</v>
      </c>
    </row>
    <row r="81" spans="1:2" x14ac:dyDescent="0.3">
      <c r="A81" t="s">
        <v>246</v>
      </c>
      <c r="B81" t="s">
        <v>77</v>
      </c>
    </row>
    <row r="82" spans="1:2" x14ac:dyDescent="0.3">
      <c r="A82" t="s">
        <v>247</v>
      </c>
      <c r="B82" t="s">
        <v>72</v>
      </c>
    </row>
    <row r="83" spans="1:2" x14ac:dyDescent="0.3">
      <c r="A83" t="s">
        <v>94</v>
      </c>
      <c r="B83" t="s">
        <v>77</v>
      </c>
    </row>
    <row r="84" spans="1:2" x14ac:dyDescent="0.3">
      <c r="A84" t="s">
        <v>248</v>
      </c>
      <c r="B84" t="s">
        <v>81</v>
      </c>
    </row>
    <row r="85" spans="1:2" x14ac:dyDescent="0.3">
      <c r="A85" t="s">
        <v>249</v>
      </c>
      <c r="B85" t="s">
        <v>81</v>
      </c>
    </row>
    <row r="86" spans="1:2" x14ac:dyDescent="0.3">
      <c r="A86" t="s">
        <v>250</v>
      </c>
      <c r="B86" t="s">
        <v>77</v>
      </c>
    </row>
    <row r="87" spans="1:2" x14ac:dyDescent="0.3">
      <c r="A87" t="s">
        <v>251</v>
      </c>
      <c r="B87" t="s">
        <v>77</v>
      </c>
    </row>
    <row r="88" spans="1:2" x14ac:dyDescent="0.3">
      <c r="A88" t="s">
        <v>252</v>
      </c>
      <c r="B88" t="s">
        <v>72</v>
      </c>
    </row>
    <row r="89" spans="1:2" x14ac:dyDescent="0.3">
      <c r="A89" t="s">
        <v>253</v>
      </c>
      <c r="B89" t="s">
        <v>72</v>
      </c>
    </row>
    <row r="90" spans="1:2" x14ac:dyDescent="0.3">
      <c r="A90" t="s">
        <v>254</v>
      </c>
      <c r="B90" t="s">
        <v>81</v>
      </c>
    </row>
    <row r="91" spans="1:2" x14ac:dyDescent="0.3">
      <c r="A91" t="s">
        <v>255</v>
      </c>
      <c r="B91" t="s">
        <v>77</v>
      </c>
    </row>
    <row r="92" spans="1:2" x14ac:dyDescent="0.3">
      <c r="A92" t="s">
        <v>256</v>
      </c>
      <c r="B92" t="s">
        <v>77</v>
      </c>
    </row>
    <row r="93" spans="1:2" x14ac:dyDescent="0.3">
      <c r="A93" t="s">
        <v>257</v>
      </c>
      <c r="B93" t="s">
        <v>77</v>
      </c>
    </row>
    <row r="94" spans="1:2" x14ac:dyDescent="0.3">
      <c r="A94" t="s">
        <v>95</v>
      </c>
      <c r="B94" t="s">
        <v>77</v>
      </c>
    </row>
    <row r="95" spans="1:2" x14ac:dyDescent="0.3">
      <c r="A95" t="s">
        <v>258</v>
      </c>
      <c r="B95" t="s">
        <v>77</v>
      </c>
    </row>
    <row r="96" spans="1:2" x14ac:dyDescent="0.3">
      <c r="A96" t="s">
        <v>259</v>
      </c>
      <c r="B96" t="s">
        <v>81</v>
      </c>
    </row>
    <row r="97" spans="1:2" x14ac:dyDescent="0.3">
      <c r="A97" t="s">
        <v>260</v>
      </c>
      <c r="B97" t="s">
        <v>77</v>
      </c>
    </row>
    <row r="98" spans="1:2" x14ac:dyDescent="0.3">
      <c r="A98" t="s">
        <v>261</v>
      </c>
      <c r="B98" t="s">
        <v>81</v>
      </c>
    </row>
    <row r="99" spans="1:2" x14ac:dyDescent="0.3">
      <c r="A99" t="s">
        <v>262</v>
      </c>
      <c r="B99" t="s">
        <v>72</v>
      </c>
    </row>
    <row r="100" spans="1:2" x14ac:dyDescent="0.3">
      <c r="A100" t="s">
        <v>263</v>
      </c>
      <c r="B100" t="s">
        <v>77</v>
      </c>
    </row>
    <row r="101" spans="1:2" x14ac:dyDescent="0.3">
      <c r="A101" t="s">
        <v>264</v>
      </c>
      <c r="B101" t="s">
        <v>77</v>
      </c>
    </row>
    <row r="102" spans="1:2" x14ac:dyDescent="0.3">
      <c r="A102" t="s">
        <v>265</v>
      </c>
      <c r="B102" t="s">
        <v>81</v>
      </c>
    </row>
    <row r="103" spans="1:2" x14ac:dyDescent="0.3">
      <c r="A103" t="s">
        <v>266</v>
      </c>
      <c r="B103" t="s">
        <v>72</v>
      </c>
    </row>
    <row r="104" spans="1:2" x14ac:dyDescent="0.3">
      <c r="A104" t="s">
        <v>267</v>
      </c>
      <c r="B104" t="s">
        <v>72</v>
      </c>
    </row>
    <row r="105" spans="1:2" x14ac:dyDescent="0.3">
      <c r="A105" t="s">
        <v>96</v>
      </c>
      <c r="B105" t="s">
        <v>72</v>
      </c>
    </row>
    <row r="106" spans="1:2" x14ac:dyDescent="0.3">
      <c r="A106" t="s">
        <v>268</v>
      </c>
      <c r="B106" t="s">
        <v>72</v>
      </c>
    </row>
    <row r="107" spans="1:2" x14ac:dyDescent="0.3">
      <c r="A107" t="s">
        <v>269</v>
      </c>
      <c r="B107" t="s">
        <v>72</v>
      </c>
    </row>
    <row r="108" spans="1:2" x14ac:dyDescent="0.3">
      <c r="A108" t="s">
        <v>270</v>
      </c>
      <c r="B108" t="s">
        <v>72</v>
      </c>
    </row>
    <row r="109" spans="1:2" x14ac:dyDescent="0.3">
      <c r="A109" t="s">
        <v>271</v>
      </c>
      <c r="B109" t="s">
        <v>81</v>
      </c>
    </row>
    <row r="110" spans="1:2" x14ac:dyDescent="0.3">
      <c r="A110" t="s">
        <v>272</v>
      </c>
      <c r="B110" t="s">
        <v>81</v>
      </c>
    </row>
    <row r="111" spans="1:2" x14ac:dyDescent="0.3">
      <c r="A111" t="s">
        <v>273</v>
      </c>
      <c r="B111" t="s">
        <v>77</v>
      </c>
    </row>
    <row r="112" spans="1:2" x14ac:dyDescent="0.3">
      <c r="A112" t="s">
        <v>274</v>
      </c>
      <c r="B112" t="s">
        <v>81</v>
      </c>
    </row>
    <row r="113" spans="1:2" x14ac:dyDescent="0.3">
      <c r="A113" t="s">
        <v>275</v>
      </c>
      <c r="B113" t="s">
        <v>81</v>
      </c>
    </row>
    <row r="114" spans="1:2" x14ac:dyDescent="0.3">
      <c r="A114" t="s">
        <v>276</v>
      </c>
      <c r="B114" t="s">
        <v>72</v>
      </c>
    </row>
    <row r="115" spans="1:2" x14ac:dyDescent="0.3">
      <c r="A115" t="s">
        <v>277</v>
      </c>
      <c r="B115" t="s">
        <v>72</v>
      </c>
    </row>
    <row r="116" spans="1:2" x14ac:dyDescent="0.3">
      <c r="A116" t="s">
        <v>75</v>
      </c>
      <c r="B116" t="s">
        <v>72</v>
      </c>
    </row>
    <row r="117" spans="1:2" x14ac:dyDescent="0.3">
      <c r="A117" t="s">
        <v>97</v>
      </c>
      <c r="B117" t="s">
        <v>72</v>
      </c>
    </row>
    <row r="118" spans="1:2" x14ac:dyDescent="0.3">
      <c r="A118" t="s">
        <v>278</v>
      </c>
      <c r="B118" t="s">
        <v>72</v>
      </c>
    </row>
    <row r="119" spans="1:2" x14ac:dyDescent="0.3">
      <c r="A119" t="s">
        <v>279</v>
      </c>
      <c r="B119" t="s">
        <v>72</v>
      </c>
    </row>
    <row r="120" spans="1:2" x14ac:dyDescent="0.3">
      <c r="A120" t="s">
        <v>280</v>
      </c>
      <c r="B120" t="s">
        <v>77</v>
      </c>
    </row>
    <row r="121" spans="1:2" x14ac:dyDescent="0.3">
      <c r="A121" t="s">
        <v>281</v>
      </c>
      <c r="B121" t="s">
        <v>81</v>
      </c>
    </row>
    <row r="122" spans="1:2" x14ac:dyDescent="0.3">
      <c r="A122" t="s">
        <v>282</v>
      </c>
      <c r="B122" t="s">
        <v>77</v>
      </c>
    </row>
    <row r="123" spans="1:2" x14ac:dyDescent="0.3">
      <c r="A123" t="s">
        <v>283</v>
      </c>
      <c r="B123" t="s">
        <v>72</v>
      </c>
    </row>
    <row r="124" spans="1:2" x14ac:dyDescent="0.3">
      <c r="A124" t="s">
        <v>284</v>
      </c>
      <c r="B124" t="s">
        <v>72</v>
      </c>
    </row>
    <row r="125" spans="1:2" x14ac:dyDescent="0.3">
      <c r="A125" t="s">
        <v>285</v>
      </c>
      <c r="B125" t="s">
        <v>81</v>
      </c>
    </row>
    <row r="126" spans="1:2" x14ac:dyDescent="0.3">
      <c r="A126" t="s">
        <v>286</v>
      </c>
      <c r="B126" t="s">
        <v>77</v>
      </c>
    </row>
    <row r="127" spans="1:2" x14ac:dyDescent="0.3">
      <c r="A127" t="s">
        <v>287</v>
      </c>
      <c r="B127" t="s">
        <v>77</v>
      </c>
    </row>
    <row r="128" spans="1:2" x14ac:dyDescent="0.3">
      <c r="A128" t="s">
        <v>98</v>
      </c>
      <c r="B128" t="s">
        <v>77</v>
      </c>
    </row>
    <row r="129" spans="1:2" x14ac:dyDescent="0.3">
      <c r="A129" t="s">
        <v>288</v>
      </c>
      <c r="B129" t="s">
        <v>81</v>
      </c>
    </row>
    <row r="130" spans="1:2" x14ac:dyDescent="0.3">
      <c r="A130" t="s">
        <v>289</v>
      </c>
      <c r="B130" t="s">
        <v>77</v>
      </c>
    </row>
    <row r="131" spans="1:2" x14ac:dyDescent="0.3">
      <c r="A131" t="s">
        <v>290</v>
      </c>
      <c r="B131" t="s">
        <v>77</v>
      </c>
    </row>
    <row r="132" spans="1:2" x14ac:dyDescent="0.3">
      <c r="A132" t="s">
        <v>291</v>
      </c>
      <c r="B132" t="s">
        <v>72</v>
      </c>
    </row>
    <row r="133" spans="1:2" x14ac:dyDescent="0.3">
      <c r="A133" t="s">
        <v>292</v>
      </c>
      <c r="B133" t="s">
        <v>81</v>
      </c>
    </row>
    <row r="134" spans="1:2" x14ac:dyDescent="0.3">
      <c r="A134" t="s">
        <v>293</v>
      </c>
      <c r="B134" t="s">
        <v>72</v>
      </c>
    </row>
    <row r="135" spans="1:2" x14ac:dyDescent="0.3">
      <c r="A135" t="s">
        <v>294</v>
      </c>
      <c r="B135" t="s">
        <v>81</v>
      </c>
    </row>
    <row r="136" spans="1:2" x14ac:dyDescent="0.3">
      <c r="A136" t="s">
        <v>295</v>
      </c>
      <c r="B136" t="s">
        <v>77</v>
      </c>
    </row>
    <row r="137" spans="1:2" x14ac:dyDescent="0.3">
      <c r="A137" t="s">
        <v>296</v>
      </c>
      <c r="B137" t="s">
        <v>81</v>
      </c>
    </row>
    <row r="138" spans="1:2" x14ac:dyDescent="0.3">
      <c r="A138" t="s">
        <v>297</v>
      </c>
      <c r="B138" t="s">
        <v>72</v>
      </c>
    </row>
    <row r="139" spans="1:2" x14ac:dyDescent="0.3">
      <c r="A139" t="s">
        <v>99</v>
      </c>
      <c r="B139" t="s">
        <v>77</v>
      </c>
    </row>
    <row r="140" spans="1:2" x14ac:dyDescent="0.3">
      <c r="A140" t="s">
        <v>298</v>
      </c>
      <c r="B140" t="s">
        <v>81</v>
      </c>
    </row>
    <row r="141" spans="1:2" x14ac:dyDescent="0.3">
      <c r="A141" t="s">
        <v>299</v>
      </c>
      <c r="B141" t="s">
        <v>81</v>
      </c>
    </row>
    <row r="142" spans="1:2" x14ac:dyDescent="0.3">
      <c r="A142" t="s">
        <v>300</v>
      </c>
      <c r="B142" t="s">
        <v>77</v>
      </c>
    </row>
    <row r="143" spans="1:2" x14ac:dyDescent="0.3">
      <c r="A143" t="s">
        <v>301</v>
      </c>
      <c r="B143" t="s">
        <v>81</v>
      </c>
    </row>
    <row r="144" spans="1:2" x14ac:dyDescent="0.3">
      <c r="A144" t="s">
        <v>302</v>
      </c>
      <c r="B144" t="s">
        <v>77</v>
      </c>
    </row>
    <row r="145" spans="1:2" x14ac:dyDescent="0.3">
      <c r="A145" t="s">
        <v>303</v>
      </c>
      <c r="B145" t="s">
        <v>77</v>
      </c>
    </row>
    <row r="146" spans="1:2" x14ac:dyDescent="0.3">
      <c r="A146" t="s">
        <v>304</v>
      </c>
      <c r="B146" t="s">
        <v>81</v>
      </c>
    </row>
    <row r="147" spans="1:2" x14ac:dyDescent="0.3">
      <c r="A147" t="s">
        <v>305</v>
      </c>
      <c r="B147" t="s">
        <v>81</v>
      </c>
    </row>
    <row r="148" spans="1:2" x14ac:dyDescent="0.3">
      <c r="A148" t="s">
        <v>306</v>
      </c>
      <c r="B148" t="s">
        <v>81</v>
      </c>
    </row>
    <row r="149" spans="1:2" x14ac:dyDescent="0.3">
      <c r="A149" t="s">
        <v>307</v>
      </c>
      <c r="B149" t="s">
        <v>72</v>
      </c>
    </row>
    <row r="150" spans="1:2" x14ac:dyDescent="0.3">
      <c r="A150" t="s">
        <v>100</v>
      </c>
      <c r="B150" t="s">
        <v>72</v>
      </c>
    </row>
    <row r="151" spans="1:2" x14ac:dyDescent="0.3">
      <c r="A151" t="s">
        <v>308</v>
      </c>
      <c r="B151" t="s">
        <v>81</v>
      </c>
    </row>
    <row r="152" spans="1:2" x14ac:dyDescent="0.3">
      <c r="A152" t="s">
        <v>309</v>
      </c>
      <c r="B152" t="s">
        <v>77</v>
      </c>
    </row>
    <row r="153" spans="1:2" x14ac:dyDescent="0.3">
      <c r="A153" t="s">
        <v>310</v>
      </c>
      <c r="B153" t="s">
        <v>81</v>
      </c>
    </row>
    <row r="154" spans="1:2" x14ac:dyDescent="0.3">
      <c r="A154" t="s">
        <v>311</v>
      </c>
      <c r="B154" t="s">
        <v>72</v>
      </c>
    </row>
    <row r="155" spans="1:2" x14ac:dyDescent="0.3">
      <c r="A155" t="s">
        <v>312</v>
      </c>
      <c r="B155" t="s">
        <v>72</v>
      </c>
    </row>
    <row r="156" spans="1:2" x14ac:dyDescent="0.3">
      <c r="A156" t="s">
        <v>313</v>
      </c>
      <c r="B156" t="s">
        <v>77</v>
      </c>
    </row>
    <row r="157" spans="1:2" x14ac:dyDescent="0.3">
      <c r="A157" t="s">
        <v>314</v>
      </c>
      <c r="B157" t="s">
        <v>81</v>
      </c>
    </row>
    <row r="158" spans="1:2" x14ac:dyDescent="0.3">
      <c r="A158" t="s">
        <v>315</v>
      </c>
      <c r="B158" t="s">
        <v>81</v>
      </c>
    </row>
    <row r="159" spans="1:2" x14ac:dyDescent="0.3">
      <c r="A159" t="s">
        <v>316</v>
      </c>
      <c r="B159" t="s">
        <v>77</v>
      </c>
    </row>
    <row r="160" spans="1:2" x14ac:dyDescent="0.3">
      <c r="A160" t="s">
        <v>317</v>
      </c>
      <c r="B160" t="s">
        <v>77</v>
      </c>
    </row>
    <row r="161" spans="1:2" x14ac:dyDescent="0.3">
      <c r="A161" t="s">
        <v>101</v>
      </c>
      <c r="B161" t="s">
        <v>81</v>
      </c>
    </row>
    <row r="162" spans="1:2" x14ac:dyDescent="0.3">
      <c r="A162" t="s">
        <v>318</v>
      </c>
      <c r="B162" t="s">
        <v>77</v>
      </c>
    </row>
    <row r="163" spans="1:2" x14ac:dyDescent="0.3">
      <c r="A163" t="s">
        <v>319</v>
      </c>
      <c r="B163" t="s">
        <v>77</v>
      </c>
    </row>
    <row r="164" spans="1:2" x14ac:dyDescent="0.3">
      <c r="A164" t="s">
        <v>320</v>
      </c>
      <c r="B164" t="s">
        <v>77</v>
      </c>
    </row>
    <row r="165" spans="1:2" x14ac:dyDescent="0.3">
      <c r="A165" t="s">
        <v>321</v>
      </c>
      <c r="B165" t="s">
        <v>77</v>
      </c>
    </row>
    <row r="166" spans="1:2" x14ac:dyDescent="0.3">
      <c r="A166" t="s">
        <v>322</v>
      </c>
      <c r="B166" t="s">
        <v>81</v>
      </c>
    </row>
    <row r="167" spans="1:2" x14ac:dyDescent="0.3">
      <c r="A167" t="s">
        <v>323</v>
      </c>
      <c r="B167" t="s">
        <v>72</v>
      </c>
    </row>
    <row r="168" spans="1:2" x14ac:dyDescent="0.3">
      <c r="A168" t="s">
        <v>324</v>
      </c>
      <c r="B168" t="s">
        <v>72</v>
      </c>
    </row>
    <row r="169" spans="1:2" x14ac:dyDescent="0.3">
      <c r="A169" t="s">
        <v>325</v>
      </c>
      <c r="B169" t="s">
        <v>81</v>
      </c>
    </row>
    <row r="170" spans="1:2" x14ac:dyDescent="0.3">
      <c r="A170" t="s">
        <v>326</v>
      </c>
      <c r="B170" t="s">
        <v>81</v>
      </c>
    </row>
    <row r="171" spans="1:2" x14ac:dyDescent="0.3">
      <c r="A171" t="s">
        <v>327</v>
      </c>
      <c r="B171" t="s">
        <v>77</v>
      </c>
    </row>
    <row r="172" spans="1:2" x14ac:dyDescent="0.3">
      <c r="A172" t="s">
        <v>102</v>
      </c>
      <c r="B172" t="s">
        <v>77</v>
      </c>
    </row>
    <row r="173" spans="1:2" x14ac:dyDescent="0.3">
      <c r="A173" t="s">
        <v>328</v>
      </c>
      <c r="B173" t="s">
        <v>77</v>
      </c>
    </row>
    <row r="174" spans="1:2" x14ac:dyDescent="0.3">
      <c r="A174" t="s">
        <v>329</v>
      </c>
      <c r="B174" t="s">
        <v>72</v>
      </c>
    </row>
    <row r="175" spans="1:2" x14ac:dyDescent="0.3">
      <c r="A175" t="s">
        <v>330</v>
      </c>
      <c r="B175" t="s">
        <v>72</v>
      </c>
    </row>
    <row r="176" spans="1:2" x14ac:dyDescent="0.3">
      <c r="A176" t="s">
        <v>331</v>
      </c>
      <c r="B176" t="s">
        <v>72</v>
      </c>
    </row>
    <row r="177" spans="1:2" x14ac:dyDescent="0.3">
      <c r="A177" t="s">
        <v>332</v>
      </c>
      <c r="B177" t="s">
        <v>77</v>
      </c>
    </row>
    <row r="178" spans="1:2" x14ac:dyDescent="0.3">
      <c r="A178" t="s">
        <v>333</v>
      </c>
      <c r="B178" t="s">
        <v>77</v>
      </c>
    </row>
    <row r="179" spans="1:2" x14ac:dyDescent="0.3">
      <c r="A179" t="s">
        <v>334</v>
      </c>
      <c r="B179" t="s">
        <v>72</v>
      </c>
    </row>
    <row r="180" spans="1:2" x14ac:dyDescent="0.3">
      <c r="A180" t="s">
        <v>335</v>
      </c>
      <c r="B180" t="s">
        <v>72</v>
      </c>
    </row>
    <row r="181" spans="1:2" x14ac:dyDescent="0.3">
      <c r="A181" t="s">
        <v>336</v>
      </c>
      <c r="B181" t="s">
        <v>81</v>
      </c>
    </row>
    <row r="182" spans="1:2" x14ac:dyDescent="0.3">
      <c r="A182" t="s">
        <v>337</v>
      </c>
      <c r="B182" t="s">
        <v>72</v>
      </c>
    </row>
    <row r="183" spans="1:2" x14ac:dyDescent="0.3">
      <c r="A183" t="s">
        <v>103</v>
      </c>
      <c r="B183" t="s">
        <v>72</v>
      </c>
    </row>
    <row r="184" spans="1:2" x14ac:dyDescent="0.3">
      <c r="A184" t="s">
        <v>338</v>
      </c>
      <c r="B184" t="s">
        <v>81</v>
      </c>
    </row>
    <row r="185" spans="1:2" x14ac:dyDescent="0.3">
      <c r="A185" t="s">
        <v>339</v>
      </c>
      <c r="B185" t="s">
        <v>81</v>
      </c>
    </row>
    <row r="186" spans="1:2" x14ac:dyDescent="0.3">
      <c r="A186" t="s">
        <v>340</v>
      </c>
      <c r="B186" t="s">
        <v>77</v>
      </c>
    </row>
    <row r="187" spans="1:2" x14ac:dyDescent="0.3">
      <c r="A187" t="s">
        <v>341</v>
      </c>
      <c r="B187" t="s">
        <v>81</v>
      </c>
    </row>
    <row r="188" spans="1:2" x14ac:dyDescent="0.3">
      <c r="A188" t="s">
        <v>342</v>
      </c>
      <c r="B188" t="s">
        <v>81</v>
      </c>
    </row>
    <row r="189" spans="1:2" x14ac:dyDescent="0.3">
      <c r="A189" t="s">
        <v>343</v>
      </c>
      <c r="B189" t="s">
        <v>81</v>
      </c>
    </row>
    <row r="190" spans="1:2" x14ac:dyDescent="0.3">
      <c r="A190" t="s">
        <v>344</v>
      </c>
      <c r="B190" t="s">
        <v>81</v>
      </c>
    </row>
    <row r="191" spans="1:2" x14ac:dyDescent="0.3">
      <c r="A191" t="s">
        <v>345</v>
      </c>
      <c r="B191" t="s">
        <v>81</v>
      </c>
    </row>
    <row r="192" spans="1:2" x14ac:dyDescent="0.3">
      <c r="A192" t="s">
        <v>346</v>
      </c>
      <c r="B192" t="s">
        <v>81</v>
      </c>
    </row>
    <row r="193" spans="1:2" x14ac:dyDescent="0.3">
      <c r="A193" t="s">
        <v>347</v>
      </c>
      <c r="B193" t="s">
        <v>81</v>
      </c>
    </row>
    <row r="194" spans="1:2" x14ac:dyDescent="0.3">
      <c r="A194" t="s">
        <v>104</v>
      </c>
      <c r="B194" t="s">
        <v>77</v>
      </c>
    </row>
    <row r="195" spans="1:2" x14ac:dyDescent="0.3">
      <c r="A195" t="s">
        <v>348</v>
      </c>
      <c r="B195" t="s">
        <v>81</v>
      </c>
    </row>
    <row r="196" spans="1:2" x14ac:dyDescent="0.3">
      <c r="A196" t="s">
        <v>349</v>
      </c>
      <c r="B196" t="s">
        <v>81</v>
      </c>
    </row>
    <row r="197" spans="1:2" x14ac:dyDescent="0.3">
      <c r="A197" t="s">
        <v>350</v>
      </c>
      <c r="B197" t="s">
        <v>72</v>
      </c>
    </row>
    <row r="198" spans="1:2" x14ac:dyDescent="0.3">
      <c r="A198" t="s">
        <v>351</v>
      </c>
      <c r="B198" t="s">
        <v>81</v>
      </c>
    </row>
    <row r="199" spans="1:2" x14ac:dyDescent="0.3">
      <c r="A199" t="s">
        <v>352</v>
      </c>
      <c r="B199" t="s">
        <v>72</v>
      </c>
    </row>
    <row r="200" spans="1:2" x14ac:dyDescent="0.3">
      <c r="A200" t="s">
        <v>353</v>
      </c>
      <c r="B200" t="s">
        <v>72</v>
      </c>
    </row>
    <row r="201" spans="1:2" x14ac:dyDescent="0.3">
      <c r="A201" t="s">
        <v>354</v>
      </c>
      <c r="B201" t="s">
        <v>77</v>
      </c>
    </row>
    <row r="202" spans="1:2" x14ac:dyDescent="0.3">
      <c r="A202" t="s">
        <v>355</v>
      </c>
      <c r="B202" t="s">
        <v>81</v>
      </c>
    </row>
    <row r="203" spans="1:2" x14ac:dyDescent="0.3">
      <c r="A203" t="s">
        <v>356</v>
      </c>
      <c r="B203" t="s">
        <v>77</v>
      </c>
    </row>
    <row r="204" spans="1:2" x14ac:dyDescent="0.3">
      <c r="A204" t="s">
        <v>357</v>
      </c>
      <c r="B204" t="s">
        <v>81</v>
      </c>
    </row>
    <row r="205" spans="1:2" x14ac:dyDescent="0.3">
      <c r="A205" t="s">
        <v>105</v>
      </c>
      <c r="B205" t="s">
        <v>77</v>
      </c>
    </row>
    <row r="206" spans="1:2" x14ac:dyDescent="0.3">
      <c r="A206" t="s">
        <v>358</v>
      </c>
      <c r="B206" t="s">
        <v>72</v>
      </c>
    </row>
    <row r="207" spans="1:2" x14ac:dyDescent="0.3">
      <c r="A207" t="s">
        <v>359</v>
      </c>
      <c r="B207" t="s">
        <v>77</v>
      </c>
    </row>
    <row r="208" spans="1:2" x14ac:dyDescent="0.3">
      <c r="A208" t="s">
        <v>360</v>
      </c>
      <c r="B208" t="s">
        <v>77</v>
      </c>
    </row>
    <row r="209" spans="1:2" x14ac:dyDescent="0.3">
      <c r="A209" t="s">
        <v>361</v>
      </c>
      <c r="B209" t="s">
        <v>81</v>
      </c>
    </row>
    <row r="210" spans="1:2" x14ac:dyDescent="0.3">
      <c r="A210" t="s">
        <v>362</v>
      </c>
      <c r="B210" t="s">
        <v>72</v>
      </c>
    </row>
    <row r="211" spans="1:2" x14ac:dyDescent="0.3">
      <c r="A211" t="s">
        <v>363</v>
      </c>
      <c r="B211" t="s">
        <v>72</v>
      </c>
    </row>
    <row r="212" spans="1:2" x14ac:dyDescent="0.3">
      <c r="A212" t="s">
        <v>364</v>
      </c>
      <c r="B212" t="s">
        <v>77</v>
      </c>
    </row>
    <row r="213" spans="1:2" x14ac:dyDescent="0.3">
      <c r="A213" t="s">
        <v>365</v>
      </c>
      <c r="B213" t="s">
        <v>77</v>
      </c>
    </row>
    <row r="214" spans="1:2" x14ac:dyDescent="0.3">
      <c r="A214" t="s">
        <v>366</v>
      </c>
      <c r="B214" t="s">
        <v>77</v>
      </c>
    </row>
    <row r="215" spans="1:2" x14ac:dyDescent="0.3">
      <c r="A215" t="s">
        <v>367</v>
      </c>
      <c r="B215" t="s">
        <v>81</v>
      </c>
    </row>
    <row r="216" spans="1:2" x14ac:dyDescent="0.3">
      <c r="A216" t="s">
        <v>106</v>
      </c>
      <c r="B216" t="s">
        <v>77</v>
      </c>
    </row>
    <row r="217" spans="1:2" x14ac:dyDescent="0.3">
      <c r="A217" t="s">
        <v>368</v>
      </c>
      <c r="B217" t="s">
        <v>77</v>
      </c>
    </row>
    <row r="218" spans="1:2" x14ac:dyDescent="0.3">
      <c r="A218" t="s">
        <v>369</v>
      </c>
      <c r="B218" t="s">
        <v>72</v>
      </c>
    </row>
    <row r="219" spans="1:2" x14ac:dyDescent="0.3">
      <c r="A219" t="s">
        <v>370</v>
      </c>
      <c r="B219" t="s">
        <v>77</v>
      </c>
    </row>
    <row r="220" spans="1:2" x14ac:dyDescent="0.3">
      <c r="A220" t="s">
        <v>371</v>
      </c>
      <c r="B220" t="s">
        <v>77</v>
      </c>
    </row>
    <row r="221" spans="1:2" x14ac:dyDescent="0.3">
      <c r="A221" t="s">
        <v>372</v>
      </c>
      <c r="B221" t="s">
        <v>81</v>
      </c>
    </row>
    <row r="222" spans="1:2" x14ac:dyDescent="0.3">
      <c r="A222" t="s">
        <v>373</v>
      </c>
      <c r="B222" t="s">
        <v>72</v>
      </c>
    </row>
    <row r="223" spans="1:2" x14ac:dyDescent="0.3">
      <c r="A223" t="s">
        <v>374</v>
      </c>
      <c r="B223" t="s">
        <v>77</v>
      </c>
    </row>
    <row r="224" spans="1:2" x14ac:dyDescent="0.3">
      <c r="A224" t="s">
        <v>375</v>
      </c>
      <c r="B224" t="s">
        <v>77</v>
      </c>
    </row>
    <row r="225" spans="1:2" x14ac:dyDescent="0.3">
      <c r="A225" t="s">
        <v>376</v>
      </c>
      <c r="B225" t="s">
        <v>77</v>
      </c>
    </row>
    <row r="226" spans="1:2" x14ac:dyDescent="0.3">
      <c r="A226" t="s">
        <v>377</v>
      </c>
      <c r="B226" t="s">
        <v>72</v>
      </c>
    </row>
    <row r="227" spans="1:2" x14ac:dyDescent="0.3">
      <c r="A227" t="s">
        <v>76</v>
      </c>
      <c r="B227" t="s">
        <v>77</v>
      </c>
    </row>
    <row r="228" spans="1:2" x14ac:dyDescent="0.3">
      <c r="A228" t="s">
        <v>107</v>
      </c>
      <c r="B228" t="s">
        <v>77</v>
      </c>
    </row>
    <row r="229" spans="1:2" x14ac:dyDescent="0.3">
      <c r="A229" t="s">
        <v>378</v>
      </c>
      <c r="B229" t="s">
        <v>77</v>
      </c>
    </row>
    <row r="230" spans="1:2" x14ac:dyDescent="0.3">
      <c r="A230" t="s">
        <v>379</v>
      </c>
      <c r="B230" t="s">
        <v>77</v>
      </c>
    </row>
    <row r="231" spans="1:2" x14ac:dyDescent="0.3">
      <c r="A231" t="s">
        <v>380</v>
      </c>
      <c r="B231" t="s">
        <v>72</v>
      </c>
    </row>
    <row r="232" spans="1:2" x14ac:dyDescent="0.3">
      <c r="A232" t="s">
        <v>381</v>
      </c>
      <c r="B232" t="s">
        <v>72</v>
      </c>
    </row>
    <row r="233" spans="1:2" x14ac:dyDescent="0.3">
      <c r="A233" t="s">
        <v>382</v>
      </c>
      <c r="B233" t="s">
        <v>72</v>
      </c>
    </row>
    <row r="234" spans="1:2" x14ac:dyDescent="0.3">
      <c r="A234" t="s">
        <v>383</v>
      </c>
      <c r="B234" t="s">
        <v>77</v>
      </c>
    </row>
    <row r="235" spans="1:2" x14ac:dyDescent="0.3">
      <c r="A235" t="s">
        <v>384</v>
      </c>
      <c r="B235" t="s">
        <v>81</v>
      </c>
    </row>
    <row r="236" spans="1:2" x14ac:dyDescent="0.3">
      <c r="A236" t="s">
        <v>385</v>
      </c>
      <c r="B236" t="s">
        <v>77</v>
      </c>
    </row>
    <row r="237" spans="1:2" x14ac:dyDescent="0.3">
      <c r="A237" t="s">
        <v>386</v>
      </c>
      <c r="B237" t="s">
        <v>77</v>
      </c>
    </row>
    <row r="238" spans="1:2" x14ac:dyDescent="0.3">
      <c r="A238" t="s">
        <v>387</v>
      </c>
      <c r="B238" t="s">
        <v>72</v>
      </c>
    </row>
    <row r="239" spans="1:2" x14ac:dyDescent="0.3">
      <c r="A239" t="s">
        <v>108</v>
      </c>
      <c r="B239" t="s">
        <v>77</v>
      </c>
    </row>
    <row r="240" spans="1:2" x14ac:dyDescent="0.3">
      <c r="A240" t="s">
        <v>388</v>
      </c>
      <c r="B240" t="s">
        <v>77</v>
      </c>
    </row>
    <row r="241" spans="1:2" x14ac:dyDescent="0.3">
      <c r="A241" t="s">
        <v>389</v>
      </c>
      <c r="B241" t="s">
        <v>77</v>
      </c>
    </row>
    <row r="242" spans="1:2" x14ac:dyDescent="0.3">
      <c r="A242" t="s">
        <v>390</v>
      </c>
      <c r="B242" t="s">
        <v>81</v>
      </c>
    </row>
    <row r="243" spans="1:2" x14ac:dyDescent="0.3">
      <c r="A243" t="s">
        <v>391</v>
      </c>
      <c r="B243" t="s">
        <v>72</v>
      </c>
    </row>
    <row r="244" spans="1:2" x14ac:dyDescent="0.3">
      <c r="A244" t="s">
        <v>392</v>
      </c>
      <c r="B244" t="s">
        <v>72</v>
      </c>
    </row>
    <row r="245" spans="1:2" x14ac:dyDescent="0.3">
      <c r="A245" t="s">
        <v>393</v>
      </c>
      <c r="B245" t="s">
        <v>77</v>
      </c>
    </row>
    <row r="246" spans="1:2" x14ac:dyDescent="0.3">
      <c r="A246" t="s">
        <v>394</v>
      </c>
      <c r="B246" t="s">
        <v>77</v>
      </c>
    </row>
    <row r="247" spans="1:2" x14ac:dyDescent="0.3">
      <c r="A247" t="s">
        <v>395</v>
      </c>
      <c r="B247" t="s">
        <v>72</v>
      </c>
    </row>
    <row r="248" spans="1:2" x14ac:dyDescent="0.3">
      <c r="A248" t="s">
        <v>396</v>
      </c>
      <c r="B248" t="s">
        <v>81</v>
      </c>
    </row>
    <row r="249" spans="1:2" x14ac:dyDescent="0.3">
      <c r="A249" t="s">
        <v>397</v>
      </c>
      <c r="B249" t="s">
        <v>72</v>
      </c>
    </row>
    <row r="250" spans="1:2" x14ac:dyDescent="0.3">
      <c r="A250" t="s">
        <v>109</v>
      </c>
      <c r="B250" t="s">
        <v>77</v>
      </c>
    </row>
    <row r="251" spans="1:2" x14ac:dyDescent="0.3">
      <c r="A251" t="s">
        <v>398</v>
      </c>
      <c r="B251" t="s">
        <v>81</v>
      </c>
    </row>
    <row r="252" spans="1:2" x14ac:dyDescent="0.3">
      <c r="A252" t="s">
        <v>399</v>
      </c>
      <c r="B252" t="s">
        <v>81</v>
      </c>
    </row>
    <row r="253" spans="1:2" x14ac:dyDescent="0.3">
      <c r="A253" t="s">
        <v>400</v>
      </c>
      <c r="B253" t="s">
        <v>72</v>
      </c>
    </row>
    <row r="254" spans="1:2" x14ac:dyDescent="0.3">
      <c r="A254" t="s">
        <v>401</v>
      </c>
      <c r="B254" t="s">
        <v>72</v>
      </c>
    </row>
    <row r="255" spans="1:2" x14ac:dyDescent="0.3">
      <c r="A255" t="s">
        <v>402</v>
      </c>
      <c r="B255" t="s">
        <v>77</v>
      </c>
    </row>
    <row r="256" spans="1:2" x14ac:dyDescent="0.3">
      <c r="A256" t="s">
        <v>403</v>
      </c>
      <c r="B256" t="s">
        <v>77</v>
      </c>
    </row>
    <row r="257" spans="1:2" x14ac:dyDescent="0.3">
      <c r="A257" t="s">
        <v>404</v>
      </c>
      <c r="B257" t="s">
        <v>77</v>
      </c>
    </row>
    <row r="258" spans="1:2" x14ac:dyDescent="0.3">
      <c r="A258" t="s">
        <v>405</v>
      </c>
      <c r="B258" t="s">
        <v>77</v>
      </c>
    </row>
    <row r="259" spans="1:2" x14ac:dyDescent="0.3">
      <c r="A259" t="s">
        <v>406</v>
      </c>
      <c r="B259" t="s">
        <v>77</v>
      </c>
    </row>
    <row r="260" spans="1:2" x14ac:dyDescent="0.3">
      <c r="A260" t="s">
        <v>407</v>
      </c>
      <c r="B260" t="s">
        <v>81</v>
      </c>
    </row>
    <row r="261" spans="1:2" x14ac:dyDescent="0.3">
      <c r="A261" t="s">
        <v>110</v>
      </c>
      <c r="B261" t="s">
        <v>72</v>
      </c>
    </row>
    <row r="262" spans="1:2" x14ac:dyDescent="0.3">
      <c r="A262" t="s">
        <v>408</v>
      </c>
      <c r="B262" t="s">
        <v>81</v>
      </c>
    </row>
    <row r="263" spans="1:2" x14ac:dyDescent="0.3">
      <c r="A263" t="s">
        <v>409</v>
      </c>
      <c r="B263" t="s">
        <v>77</v>
      </c>
    </row>
    <row r="264" spans="1:2" x14ac:dyDescent="0.3">
      <c r="A264" t="s">
        <v>410</v>
      </c>
      <c r="B264" t="s">
        <v>77</v>
      </c>
    </row>
    <row r="265" spans="1:2" x14ac:dyDescent="0.3">
      <c r="A265" t="s">
        <v>411</v>
      </c>
      <c r="B265" t="s">
        <v>77</v>
      </c>
    </row>
    <row r="266" spans="1:2" x14ac:dyDescent="0.3">
      <c r="A266" t="s">
        <v>412</v>
      </c>
      <c r="B266" t="s">
        <v>81</v>
      </c>
    </row>
    <row r="267" spans="1:2" x14ac:dyDescent="0.3">
      <c r="A267" t="s">
        <v>413</v>
      </c>
      <c r="B267" t="s">
        <v>81</v>
      </c>
    </row>
    <row r="268" spans="1:2" x14ac:dyDescent="0.3">
      <c r="A268" t="s">
        <v>414</v>
      </c>
      <c r="B268" t="s">
        <v>72</v>
      </c>
    </row>
    <row r="269" spans="1:2" x14ac:dyDescent="0.3">
      <c r="A269" t="s">
        <v>415</v>
      </c>
      <c r="B269" t="s">
        <v>77</v>
      </c>
    </row>
    <row r="270" spans="1:2" x14ac:dyDescent="0.3">
      <c r="A270" t="s">
        <v>416</v>
      </c>
      <c r="B270" t="s">
        <v>81</v>
      </c>
    </row>
    <row r="271" spans="1:2" x14ac:dyDescent="0.3">
      <c r="A271" t="s">
        <v>417</v>
      </c>
      <c r="B271" t="s">
        <v>81</v>
      </c>
    </row>
    <row r="272" spans="1:2" x14ac:dyDescent="0.3">
      <c r="A272" t="s">
        <v>111</v>
      </c>
      <c r="B272" t="s">
        <v>72</v>
      </c>
    </row>
    <row r="273" spans="1:2" x14ac:dyDescent="0.3">
      <c r="A273" t="s">
        <v>418</v>
      </c>
      <c r="B273" t="s">
        <v>77</v>
      </c>
    </row>
    <row r="274" spans="1:2" x14ac:dyDescent="0.3">
      <c r="A274" t="s">
        <v>419</v>
      </c>
      <c r="B274" t="s">
        <v>72</v>
      </c>
    </row>
    <row r="275" spans="1:2" x14ac:dyDescent="0.3">
      <c r="A275" t="s">
        <v>420</v>
      </c>
      <c r="B275" t="s">
        <v>77</v>
      </c>
    </row>
    <row r="276" spans="1:2" x14ac:dyDescent="0.3">
      <c r="A276" t="s">
        <v>421</v>
      </c>
      <c r="B276" t="s">
        <v>77</v>
      </c>
    </row>
    <row r="277" spans="1:2" x14ac:dyDescent="0.3">
      <c r="A277" t="s">
        <v>422</v>
      </c>
      <c r="B277" t="s">
        <v>77</v>
      </c>
    </row>
    <row r="278" spans="1:2" x14ac:dyDescent="0.3">
      <c r="A278" t="s">
        <v>423</v>
      </c>
      <c r="B278" t="s">
        <v>81</v>
      </c>
    </row>
    <row r="279" spans="1:2" x14ac:dyDescent="0.3">
      <c r="A279" t="s">
        <v>424</v>
      </c>
      <c r="B279" t="s">
        <v>77</v>
      </c>
    </row>
    <row r="280" spans="1:2" x14ac:dyDescent="0.3">
      <c r="A280" t="s">
        <v>425</v>
      </c>
      <c r="B280" t="s">
        <v>72</v>
      </c>
    </row>
    <row r="281" spans="1:2" x14ac:dyDescent="0.3">
      <c r="A281" t="s">
        <v>426</v>
      </c>
      <c r="B281" t="s">
        <v>77</v>
      </c>
    </row>
    <row r="282" spans="1:2" x14ac:dyDescent="0.3">
      <c r="A282" t="s">
        <v>427</v>
      </c>
      <c r="B282" t="s">
        <v>72</v>
      </c>
    </row>
    <row r="283" spans="1:2" x14ac:dyDescent="0.3">
      <c r="A283" t="s">
        <v>112</v>
      </c>
      <c r="B283" t="s">
        <v>77</v>
      </c>
    </row>
    <row r="284" spans="1:2" x14ac:dyDescent="0.3">
      <c r="A284" t="s">
        <v>428</v>
      </c>
      <c r="B284" t="s">
        <v>81</v>
      </c>
    </row>
    <row r="285" spans="1:2" x14ac:dyDescent="0.3">
      <c r="A285" t="s">
        <v>429</v>
      </c>
      <c r="B285" t="s">
        <v>77</v>
      </c>
    </row>
    <row r="286" spans="1:2" x14ac:dyDescent="0.3">
      <c r="A286" t="s">
        <v>430</v>
      </c>
      <c r="B286" t="s">
        <v>81</v>
      </c>
    </row>
    <row r="287" spans="1:2" x14ac:dyDescent="0.3">
      <c r="A287" t="s">
        <v>431</v>
      </c>
      <c r="B287" t="s">
        <v>77</v>
      </c>
    </row>
    <row r="288" spans="1:2" x14ac:dyDescent="0.3">
      <c r="A288" t="s">
        <v>432</v>
      </c>
      <c r="B288" t="s">
        <v>77</v>
      </c>
    </row>
    <row r="289" spans="1:2" x14ac:dyDescent="0.3">
      <c r="A289" t="s">
        <v>433</v>
      </c>
      <c r="B289" t="s">
        <v>81</v>
      </c>
    </row>
    <row r="290" spans="1:2" x14ac:dyDescent="0.3">
      <c r="A290" t="s">
        <v>434</v>
      </c>
      <c r="B290" t="s">
        <v>77</v>
      </c>
    </row>
    <row r="291" spans="1:2" x14ac:dyDescent="0.3">
      <c r="A291" t="s">
        <v>435</v>
      </c>
      <c r="B291" t="s">
        <v>77</v>
      </c>
    </row>
    <row r="292" spans="1:2" x14ac:dyDescent="0.3">
      <c r="A292" t="s">
        <v>436</v>
      </c>
      <c r="B292" t="s">
        <v>81</v>
      </c>
    </row>
    <row r="293" spans="1:2" x14ac:dyDescent="0.3">
      <c r="A293" t="s">
        <v>437</v>
      </c>
      <c r="B293" t="s">
        <v>81</v>
      </c>
    </row>
    <row r="294" spans="1:2" x14ac:dyDescent="0.3">
      <c r="A294" t="s">
        <v>114</v>
      </c>
      <c r="B294" t="s">
        <v>72</v>
      </c>
    </row>
    <row r="295" spans="1:2" x14ac:dyDescent="0.3">
      <c r="A295" t="s">
        <v>438</v>
      </c>
      <c r="B295" t="s">
        <v>77</v>
      </c>
    </row>
    <row r="296" spans="1:2" x14ac:dyDescent="0.3">
      <c r="A296" t="s">
        <v>439</v>
      </c>
      <c r="B296" t="s">
        <v>81</v>
      </c>
    </row>
    <row r="297" spans="1:2" x14ac:dyDescent="0.3">
      <c r="A297" t="s">
        <v>440</v>
      </c>
      <c r="B297" t="s">
        <v>77</v>
      </c>
    </row>
    <row r="298" spans="1:2" x14ac:dyDescent="0.3">
      <c r="A298" t="s">
        <v>441</v>
      </c>
      <c r="B298" t="s">
        <v>77</v>
      </c>
    </row>
    <row r="299" spans="1:2" x14ac:dyDescent="0.3">
      <c r="A299" t="s">
        <v>442</v>
      </c>
      <c r="B299" t="s">
        <v>77</v>
      </c>
    </row>
    <row r="300" spans="1:2" x14ac:dyDescent="0.3">
      <c r="A300" t="s">
        <v>443</v>
      </c>
      <c r="B300" t="s">
        <v>81</v>
      </c>
    </row>
    <row r="301" spans="1:2" x14ac:dyDescent="0.3">
      <c r="A301" t="s">
        <v>444</v>
      </c>
      <c r="B301" t="s">
        <v>72</v>
      </c>
    </row>
    <row r="302" spans="1:2" x14ac:dyDescent="0.3">
      <c r="A302" t="s">
        <v>445</v>
      </c>
      <c r="B302" t="s">
        <v>77</v>
      </c>
    </row>
    <row r="303" spans="1:2" x14ac:dyDescent="0.3">
      <c r="A303" t="s">
        <v>446</v>
      </c>
      <c r="B303" t="s">
        <v>72</v>
      </c>
    </row>
    <row r="304" spans="1:2" x14ac:dyDescent="0.3">
      <c r="A304" t="s">
        <v>447</v>
      </c>
      <c r="B304" t="s">
        <v>81</v>
      </c>
    </row>
    <row r="305" spans="1:2" x14ac:dyDescent="0.3">
      <c r="A305" t="s">
        <v>115</v>
      </c>
      <c r="B305" t="s">
        <v>77</v>
      </c>
    </row>
    <row r="306" spans="1:2" x14ac:dyDescent="0.3">
      <c r="A306" t="s">
        <v>448</v>
      </c>
      <c r="B306" t="s">
        <v>72</v>
      </c>
    </row>
    <row r="307" spans="1:2" x14ac:dyDescent="0.3">
      <c r="A307" t="s">
        <v>449</v>
      </c>
      <c r="B307" t="s">
        <v>72</v>
      </c>
    </row>
    <row r="308" spans="1:2" x14ac:dyDescent="0.3">
      <c r="A308" t="s">
        <v>450</v>
      </c>
      <c r="B308" t="s">
        <v>72</v>
      </c>
    </row>
    <row r="309" spans="1:2" x14ac:dyDescent="0.3">
      <c r="A309" t="s">
        <v>451</v>
      </c>
      <c r="B309" t="s">
        <v>77</v>
      </c>
    </row>
    <row r="310" spans="1:2" x14ac:dyDescent="0.3">
      <c r="A310" t="s">
        <v>452</v>
      </c>
      <c r="B310" t="s">
        <v>72</v>
      </c>
    </row>
    <row r="311" spans="1:2" x14ac:dyDescent="0.3">
      <c r="A311" t="s">
        <v>453</v>
      </c>
      <c r="B311" t="s">
        <v>72</v>
      </c>
    </row>
    <row r="312" spans="1:2" x14ac:dyDescent="0.3">
      <c r="A312" t="s">
        <v>454</v>
      </c>
      <c r="B312" t="s">
        <v>72</v>
      </c>
    </row>
    <row r="313" spans="1:2" x14ac:dyDescent="0.3">
      <c r="A313" t="s">
        <v>455</v>
      </c>
      <c r="B313" t="s">
        <v>72</v>
      </c>
    </row>
    <row r="314" spans="1:2" x14ac:dyDescent="0.3">
      <c r="A314" t="s">
        <v>456</v>
      </c>
      <c r="B314" t="s">
        <v>72</v>
      </c>
    </row>
    <row r="315" spans="1:2" x14ac:dyDescent="0.3">
      <c r="A315" t="s">
        <v>457</v>
      </c>
      <c r="B315" t="s">
        <v>77</v>
      </c>
    </row>
    <row r="316" spans="1:2" x14ac:dyDescent="0.3">
      <c r="A316" t="s">
        <v>116</v>
      </c>
      <c r="B316" t="s">
        <v>81</v>
      </c>
    </row>
    <row r="317" spans="1:2" x14ac:dyDescent="0.3">
      <c r="A317" t="s">
        <v>458</v>
      </c>
      <c r="B317" t="s">
        <v>72</v>
      </c>
    </row>
    <row r="318" spans="1:2" x14ac:dyDescent="0.3">
      <c r="A318" t="s">
        <v>459</v>
      </c>
      <c r="B318" t="s">
        <v>77</v>
      </c>
    </row>
    <row r="319" spans="1:2" x14ac:dyDescent="0.3">
      <c r="A319" t="s">
        <v>460</v>
      </c>
      <c r="B319" t="s">
        <v>77</v>
      </c>
    </row>
    <row r="320" spans="1:2" x14ac:dyDescent="0.3">
      <c r="A320" t="s">
        <v>461</v>
      </c>
      <c r="B320" t="s">
        <v>77</v>
      </c>
    </row>
    <row r="321" spans="1:2" x14ac:dyDescent="0.3">
      <c r="A321" t="s">
        <v>462</v>
      </c>
      <c r="B321" t="s">
        <v>81</v>
      </c>
    </row>
    <row r="322" spans="1:2" x14ac:dyDescent="0.3">
      <c r="A322" t="s">
        <v>463</v>
      </c>
      <c r="B322" t="s">
        <v>77</v>
      </c>
    </row>
    <row r="323" spans="1:2" x14ac:dyDescent="0.3">
      <c r="A323" t="s">
        <v>464</v>
      </c>
      <c r="B323" t="s">
        <v>77</v>
      </c>
    </row>
    <row r="324" spans="1:2" x14ac:dyDescent="0.3">
      <c r="A324" t="s">
        <v>465</v>
      </c>
      <c r="B324" t="s">
        <v>72</v>
      </c>
    </row>
    <row r="325" spans="1:2" x14ac:dyDescent="0.3">
      <c r="A325" t="s">
        <v>117</v>
      </c>
      <c r="B325" t="s">
        <v>77</v>
      </c>
    </row>
    <row r="326" spans="1:2" x14ac:dyDescent="0.3">
      <c r="A326" t="s">
        <v>78</v>
      </c>
      <c r="B326" t="s">
        <v>77</v>
      </c>
    </row>
    <row r="327" spans="1:2" x14ac:dyDescent="0.3">
      <c r="A327" t="s">
        <v>118</v>
      </c>
      <c r="B327" t="s">
        <v>81</v>
      </c>
    </row>
    <row r="328" spans="1:2" x14ac:dyDescent="0.3">
      <c r="A328" t="s">
        <v>119</v>
      </c>
      <c r="B328" t="s">
        <v>81</v>
      </c>
    </row>
    <row r="329" spans="1:2" x14ac:dyDescent="0.3">
      <c r="A329" t="s">
        <v>120</v>
      </c>
      <c r="B329" t="s">
        <v>72</v>
      </c>
    </row>
    <row r="330" spans="1:2" x14ac:dyDescent="0.3">
      <c r="A330" t="s">
        <v>121</v>
      </c>
      <c r="B330" t="s">
        <v>77</v>
      </c>
    </row>
    <row r="331" spans="1:2" x14ac:dyDescent="0.3">
      <c r="A331" t="s">
        <v>122</v>
      </c>
      <c r="B331" t="s">
        <v>77</v>
      </c>
    </row>
    <row r="332" spans="1:2" x14ac:dyDescent="0.3">
      <c r="A332" t="s">
        <v>123</v>
      </c>
      <c r="B332" t="s">
        <v>77</v>
      </c>
    </row>
    <row r="333" spans="1:2" x14ac:dyDescent="0.3">
      <c r="A333" t="s">
        <v>124</v>
      </c>
      <c r="B333" t="s">
        <v>77</v>
      </c>
    </row>
    <row r="334" spans="1:2" x14ac:dyDescent="0.3">
      <c r="A334" t="s">
        <v>125</v>
      </c>
      <c r="B334" t="s">
        <v>77</v>
      </c>
    </row>
    <row r="335" spans="1:2" x14ac:dyDescent="0.3">
      <c r="A335" t="s">
        <v>126</v>
      </c>
      <c r="B335" t="s">
        <v>77</v>
      </c>
    </row>
    <row r="336" spans="1:2" x14ac:dyDescent="0.3">
      <c r="A336" t="s">
        <v>127</v>
      </c>
      <c r="B336" t="s">
        <v>72</v>
      </c>
    </row>
    <row r="337" spans="1:2" x14ac:dyDescent="0.3">
      <c r="A337" t="s">
        <v>79</v>
      </c>
      <c r="B337" t="s">
        <v>77</v>
      </c>
    </row>
    <row r="338" spans="1:2" x14ac:dyDescent="0.3">
      <c r="A338" t="s">
        <v>128</v>
      </c>
      <c r="B338" t="s">
        <v>72</v>
      </c>
    </row>
    <row r="339" spans="1:2" x14ac:dyDescent="0.3">
      <c r="A339" t="s">
        <v>129</v>
      </c>
      <c r="B339" t="s">
        <v>72</v>
      </c>
    </row>
    <row r="340" spans="1:2" x14ac:dyDescent="0.3">
      <c r="A340" t="s">
        <v>130</v>
      </c>
      <c r="B340" t="s">
        <v>81</v>
      </c>
    </row>
    <row r="341" spans="1:2" x14ac:dyDescent="0.3">
      <c r="A341" t="s">
        <v>131</v>
      </c>
      <c r="B341" t="s">
        <v>77</v>
      </c>
    </row>
    <row r="342" spans="1:2" x14ac:dyDescent="0.3">
      <c r="A342" t="s">
        <v>132</v>
      </c>
      <c r="B342" t="s">
        <v>77</v>
      </c>
    </row>
    <row r="343" spans="1:2" x14ac:dyDescent="0.3">
      <c r="A343" t="s">
        <v>133</v>
      </c>
      <c r="B343" t="s">
        <v>72</v>
      </c>
    </row>
    <row r="344" spans="1:2" x14ac:dyDescent="0.3">
      <c r="A344" t="s">
        <v>134</v>
      </c>
      <c r="B344" t="s">
        <v>81</v>
      </c>
    </row>
    <row r="345" spans="1:2" x14ac:dyDescent="0.3">
      <c r="A345" t="s">
        <v>135</v>
      </c>
      <c r="B345" t="s">
        <v>77</v>
      </c>
    </row>
    <row r="346" spans="1:2" x14ac:dyDescent="0.3">
      <c r="A346" t="s">
        <v>136</v>
      </c>
      <c r="B346" t="s">
        <v>72</v>
      </c>
    </row>
    <row r="347" spans="1:2" x14ac:dyDescent="0.3">
      <c r="A347" t="s">
        <v>137</v>
      </c>
      <c r="B347" t="s">
        <v>81</v>
      </c>
    </row>
    <row r="348" spans="1:2" x14ac:dyDescent="0.3">
      <c r="A348" t="s">
        <v>80</v>
      </c>
      <c r="B348" t="s">
        <v>81</v>
      </c>
    </row>
    <row r="349" spans="1:2" x14ac:dyDescent="0.3">
      <c r="A349" t="s">
        <v>138</v>
      </c>
      <c r="B349" t="s">
        <v>81</v>
      </c>
    </row>
    <row r="350" spans="1:2" x14ac:dyDescent="0.3">
      <c r="A350" t="s">
        <v>139</v>
      </c>
      <c r="B350" t="s">
        <v>77</v>
      </c>
    </row>
    <row r="351" spans="1:2" x14ac:dyDescent="0.3">
      <c r="A351" t="s">
        <v>140</v>
      </c>
      <c r="B351" t="s">
        <v>77</v>
      </c>
    </row>
    <row r="352" spans="1:2" x14ac:dyDescent="0.3">
      <c r="A352" t="s">
        <v>141</v>
      </c>
      <c r="B352" t="s">
        <v>72</v>
      </c>
    </row>
    <row r="353" spans="1:2" x14ac:dyDescent="0.3">
      <c r="A353" t="s">
        <v>142</v>
      </c>
      <c r="B353" t="s">
        <v>72</v>
      </c>
    </row>
    <row r="354" spans="1:2" x14ac:dyDescent="0.3">
      <c r="A354" t="s">
        <v>143</v>
      </c>
      <c r="B354" t="s">
        <v>77</v>
      </c>
    </row>
    <row r="355" spans="1:2" x14ac:dyDescent="0.3">
      <c r="A355" t="s">
        <v>144</v>
      </c>
      <c r="B355" t="s">
        <v>77</v>
      </c>
    </row>
    <row r="356" spans="1:2" x14ac:dyDescent="0.3">
      <c r="A356" t="s">
        <v>145</v>
      </c>
      <c r="B356" t="s">
        <v>72</v>
      </c>
    </row>
    <row r="357" spans="1:2" x14ac:dyDescent="0.3">
      <c r="A357" t="s">
        <v>146</v>
      </c>
      <c r="B357" t="s">
        <v>81</v>
      </c>
    </row>
    <row r="358" spans="1:2" x14ac:dyDescent="0.3">
      <c r="A358" t="s">
        <v>147</v>
      </c>
      <c r="B358" t="s">
        <v>77</v>
      </c>
    </row>
    <row r="359" spans="1:2" x14ac:dyDescent="0.3">
      <c r="A359" t="s">
        <v>82</v>
      </c>
      <c r="B359" t="s">
        <v>72</v>
      </c>
    </row>
    <row r="360" spans="1:2" x14ac:dyDescent="0.3">
      <c r="A360" t="s">
        <v>148</v>
      </c>
      <c r="B360" t="s">
        <v>72</v>
      </c>
    </row>
    <row r="361" spans="1:2" x14ac:dyDescent="0.3">
      <c r="A361" t="s">
        <v>149</v>
      </c>
      <c r="B361" t="s">
        <v>77</v>
      </c>
    </row>
    <row r="362" spans="1:2" x14ac:dyDescent="0.3">
      <c r="A362" t="s">
        <v>150</v>
      </c>
      <c r="B362" t="s">
        <v>72</v>
      </c>
    </row>
    <row r="363" spans="1:2" x14ac:dyDescent="0.3">
      <c r="A363" t="s">
        <v>151</v>
      </c>
      <c r="B363" t="s">
        <v>77</v>
      </c>
    </row>
    <row r="364" spans="1:2" x14ac:dyDescent="0.3">
      <c r="A364" t="s">
        <v>152</v>
      </c>
      <c r="B364" t="s">
        <v>77</v>
      </c>
    </row>
    <row r="365" spans="1:2" x14ac:dyDescent="0.3">
      <c r="A365" t="s">
        <v>153</v>
      </c>
      <c r="B365" t="s">
        <v>72</v>
      </c>
    </row>
    <row r="366" spans="1:2" x14ac:dyDescent="0.3">
      <c r="A366" t="s">
        <v>154</v>
      </c>
      <c r="B366" t="s">
        <v>72</v>
      </c>
    </row>
    <row r="367" spans="1:2" x14ac:dyDescent="0.3">
      <c r="A367" t="s">
        <v>155</v>
      </c>
      <c r="B367" t="s">
        <v>77</v>
      </c>
    </row>
    <row r="368" spans="1:2" x14ac:dyDescent="0.3">
      <c r="A368" t="s">
        <v>156</v>
      </c>
      <c r="B368" t="s">
        <v>77</v>
      </c>
    </row>
    <row r="369" spans="1:2" x14ac:dyDescent="0.3">
      <c r="A369" t="s">
        <v>157</v>
      </c>
      <c r="B369" t="s">
        <v>77</v>
      </c>
    </row>
    <row r="370" spans="1:2" x14ac:dyDescent="0.3">
      <c r="A370" t="s">
        <v>83</v>
      </c>
      <c r="B370" t="s">
        <v>77</v>
      </c>
    </row>
    <row r="371" spans="1:2" x14ac:dyDescent="0.3">
      <c r="A371" t="s">
        <v>158</v>
      </c>
      <c r="B371" t="s">
        <v>81</v>
      </c>
    </row>
    <row r="372" spans="1:2" x14ac:dyDescent="0.3">
      <c r="A372" t="s">
        <v>159</v>
      </c>
      <c r="B372" t="s">
        <v>81</v>
      </c>
    </row>
    <row r="373" spans="1:2" x14ac:dyDescent="0.3">
      <c r="A373" t="s">
        <v>160</v>
      </c>
      <c r="B373" t="s">
        <v>81</v>
      </c>
    </row>
    <row r="374" spans="1:2" x14ac:dyDescent="0.3">
      <c r="A374" t="s">
        <v>161</v>
      </c>
      <c r="B374" t="s">
        <v>77</v>
      </c>
    </row>
    <row r="375" spans="1:2" x14ac:dyDescent="0.3">
      <c r="A375" t="s">
        <v>162</v>
      </c>
      <c r="B375" t="s">
        <v>72</v>
      </c>
    </row>
    <row r="376" spans="1:2" x14ac:dyDescent="0.3">
      <c r="A376" t="s">
        <v>163</v>
      </c>
      <c r="B376" t="s">
        <v>81</v>
      </c>
    </row>
    <row r="377" spans="1:2" x14ac:dyDescent="0.3">
      <c r="A377" t="s">
        <v>164</v>
      </c>
      <c r="B377" t="s">
        <v>72</v>
      </c>
    </row>
    <row r="378" spans="1:2" x14ac:dyDescent="0.3">
      <c r="A378" t="s">
        <v>165</v>
      </c>
      <c r="B378" t="s">
        <v>77</v>
      </c>
    </row>
    <row r="379" spans="1:2" x14ac:dyDescent="0.3">
      <c r="A379" t="s">
        <v>166</v>
      </c>
      <c r="B379" t="s">
        <v>72</v>
      </c>
    </row>
    <row r="380" spans="1:2" x14ac:dyDescent="0.3">
      <c r="A380" t="s">
        <v>167</v>
      </c>
      <c r="B380" t="s">
        <v>81</v>
      </c>
    </row>
    <row r="381" spans="1:2" x14ac:dyDescent="0.3">
      <c r="A381" t="s">
        <v>85</v>
      </c>
      <c r="B381" t="s">
        <v>77</v>
      </c>
    </row>
    <row r="382" spans="1:2" x14ac:dyDescent="0.3">
      <c r="A382" t="s">
        <v>168</v>
      </c>
      <c r="B382" t="s">
        <v>77</v>
      </c>
    </row>
    <row r="383" spans="1:2" x14ac:dyDescent="0.3">
      <c r="A383" t="s">
        <v>169</v>
      </c>
      <c r="B383" t="s">
        <v>77</v>
      </c>
    </row>
    <row r="384" spans="1:2" x14ac:dyDescent="0.3">
      <c r="A384" t="s">
        <v>170</v>
      </c>
      <c r="B384" t="s">
        <v>81</v>
      </c>
    </row>
    <row r="385" spans="1:2" x14ac:dyDescent="0.3">
      <c r="A385" t="s">
        <v>171</v>
      </c>
      <c r="B385" t="s">
        <v>77</v>
      </c>
    </row>
    <row r="386" spans="1:2" x14ac:dyDescent="0.3">
      <c r="A386" t="s">
        <v>172</v>
      </c>
      <c r="B386" t="s">
        <v>72</v>
      </c>
    </row>
    <row r="387" spans="1:2" x14ac:dyDescent="0.3">
      <c r="A387" t="s">
        <v>173</v>
      </c>
      <c r="B387" t="s">
        <v>77</v>
      </c>
    </row>
    <row r="388" spans="1:2" x14ac:dyDescent="0.3">
      <c r="A388" t="s">
        <v>174</v>
      </c>
      <c r="B388" t="s">
        <v>72</v>
      </c>
    </row>
    <row r="389" spans="1:2" x14ac:dyDescent="0.3">
      <c r="A389" t="s">
        <v>175</v>
      </c>
      <c r="B389" t="s">
        <v>81</v>
      </c>
    </row>
    <row r="390" spans="1:2" x14ac:dyDescent="0.3">
      <c r="A390" t="s">
        <v>176</v>
      </c>
      <c r="B390" t="s">
        <v>72</v>
      </c>
    </row>
    <row r="391" spans="1:2" x14ac:dyDescent="0.3">
      <c r="A391" t="s">
        <v>177</v>
      </c>
      <c r="B391" t="s">
        <v>72</v>
      </c>
    </row>
    <row r="392" spans="1:2" x14ac:dyDescent="0.3">
      <c r="A392" t="s">
        <v>466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CCA1D-4DC5-4133-BE9F-6684C7A05D74}">
  <sheetPr codeName="Sheet11"/>
  <dimension ref="A1:B105"/>
  <sheetViews>
    <sheetView zoomScaleNormal="100" workbookViewId="0">
      <selection activeCell="B2" sqref="B2"/>
    </sheetView>
  </sheetViews>
  <sheetFormatPr defaultColWidth="9" defaultRowHeight="14.4" x14ac:dyDescent="0.3"/>
  <cols>
    <col min="1" max="1" width="12.5546875" style="4" bestFit="1" customWidth="1"/>
    <col min="2" max="2" width="11.33203125" style="4" bestFit="1" customWidth="1"/>
    <col min="3" max="11" width="9" style="4"/>
    <col min="12" max="12" width="7.6640625" style="4" bestFit="1" customWidth="1"/>
    <col min="13" max="13" width="12" style="4" customWidth="1"/>
    <col min="14" max="14" width="31" style="4" bestFit="1" customWidth="1"/>
    <col min="15" max="16384" width="9" style="4"/>
  </cols>
  <sheetData>
    <row r="1" spans="1:2" s="2" customFormat="1" ht="43.2" x14ac:dyDescent="0.3">
      <c r="A1" s="1" t="s">
        <v>467</v>
      </c>
      <c r="B1" s="2" t="s">
        <v>468</v>
      </c>
    </row>
    <row r="2" spans="1:2" x14ac:dyDescent="0.3">
      <c r="A2" s="3" t="s">
        <v>72</v>
      </c>
      <c r="B2" s="4">
        <v>119</v>
      </c>
    </row>
    <row r="3" spans="1:2" x14ac:dyDescent="0.3">
      <c r="A3" s="3" t="s">
        <v>77</v>
      </c>
      <c r="B3" s="4">
        <v>164</v>
      </c>
    </row>
    <row r="4" spans="1:2" x14ac:dyDescent="0.3">
      <c r="A4" s="3" t="s">
        <v>81</v>
      </c>
      <c r="B4" s="4">
        <v>104</v>
      </c>
    </row>
    <row r="5" spans="1:2" x14ac:dyDescent="0.3">
      <c r="A5" s="3" t="s">
        <v>466</v>
      </c>
      <c r="B5" s="4">
        <v>387</v>
      </c>
    </row>
    <row r="6" spans="1:2" x14ac:dyDescent="0.3">
      <c r="A6"/>
      <c r="B6"/>
    </row>
    <row r="100" spans="1:2" s="2" customFormat="1" x14ac:dyDescent="0.3">
      <c r="A100" s="1" t="s">
        <v>467</v>
      </c>
      <c r="B100"/>
    </row>
    <row r="101" spans="1:2" x14ac:dyDescent="0.3">
      <c r="A101" s="3" t="s">
        <v>77</v>
      </c>
      <c r="B101"/>
    </row>
    <row r="102" spans="1:2" x14ac:dyDescent="0.3">
      <c r="A102" s="3" t="s">
        <v>81</v>
      </c>
      <c r="B102"/>
    </row>
    <row r="103" spans="1:2" x14ac:dyDescent="0.3">
      <c r="A103" s="3" t="s">
        <v>72</v>
      </c>
      <c r="B103"/>
    </row>
    <row r="104" spans="1:2" x14ac:dyDescent="0.3">
      <c r="A104" s="3" t="s">
        <v>466</v>
      </c>
      <c r="B104"/>
    </row>
    <row r="105" spans="1:2" x14ac:dyDescent="0.3">
      <c r="A105"/>
      <c r="B105"/>
    </row>
  </sheetData>
  <pageMargins left="0.7" right="0.7" top="0.75" bottom="0.75" header="0.3" footer="0.3"/>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I m p l i c i t M e a s u r e s " > < C u s t o m C o n t e n t > < ! [ C D A T A [ F a l s e ] ] > < / 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 A s s e t s   U n d e r   M a n a g e m e n t < / K e y > < / D i a g r a m O b j e c t K e y > < D i a g r a m O b j e c t K e y > < K e y > M e a s u r e s \ S u m   o f   A s s e t s   U n d e r   M a n a g e m e n t \ T a g I n f o \ F o r m u l a < / K e y > < / D i a g r a m O b j e c t K e y > < D i a g r a m O b j e c t K e y > < K e y > M e a s u r e s \ S u m   o f   A s s e t s   U n d e r   M a n a g e m e n t \ T a g I n f o \ V a l u e < / K e y > < / D i a g r a m O b j e c t K e y > < D i a g r a m O b j e c t K e y > < K e y > M e a s u r e s \ C o u n t   o f   A s s e t s   U n d e r   M a n a g e m e n t < / K e y > < / D i a g r a m O b j e c t K e y > < D i a g r a m O b j e c t K e y > < K e y > M e a s u r e s \ C o u n t   o f   A s s e t s   U n d e r   M a n a g e m e n t \ T a g I n f o \ F o r m u l a < / K e y > < / D i a g r a m O b j e c t K e y > < D i a g r a m O b j e c t K e y > < K e y > M e a s u r e s \ C o u n t   o f   A s s e t s   U n d e r   M a n a g e m e n t \ T a g I n f o \ V a l u e < / K e y > < / D i a g r a m O b j e c t K e y > < D i a g r a m O b j e c t K e y > < K e y > M e a s u r e s \ S u m   o f   T - 1 2   P r o d u c t i o n < / K e y > < / D i a g r a m O b j e c t K e y > < D i a g r a m O b j e c t K e y > < K e y > M e a s u r e s \ S u m   o f   T - 1 2   P r o d u c t i o n \ T a g I n f o \ F o r m u l a < / K e y > < / D i a g r a m O b j e c t K e y > < D i a g r a m O b j e c t K e y > < K e y > M e a s u r e s \ S u m   o f   T - 1 2   P r o d u c t i o n \ T a g I n f o \ V a l u e < / K e y > < / D i a g r a m O b j e c t K e y > < D i a g r a m O b j e c t K e y > < K e y > M e a s u r e s \ C o u n t   o f   R e l a t i o n s h i p   N a m e < / K e y > < / D i a g r a m O b j e c t K e y > < D i a g r a m O b j e c t K e y > < K e y > M e a s u r e s \ C o u n t   o f   R e l a t i o n s h i p   N a m e \ T a g I n f o \ F o r m u l a < / K e y > < / D i a g r a m O b j e c t K e y > < D i a g r a m O b j e c t K e y > < K e y > M e a s u r e s \ C o u n t   o f   R e l a t i o n s h i p   N a m e \ T a g I n f o \ V a l u e < / K e y > < / D i a g r a m O b j e c t K e y > < D i a g r a m O b j e c t K e y > < K e y > C o l u m n s \ B r a n c h < / K e y > < / D i a g r a m O b j e c t K e y > < D i a g r a m O b j e c t K e y > < K e y > C o l u m n s \ F A   # < / K e y > < / D i a g r a m O b j e c t K e y > < D i a g r a m O b j e c t K e y > < K e y > C o l u m n s \ R e l a t i o n s h i p   N a m e < / K e y > < / D i a g r a m O b j e c t K e y > < D i a g r a m O b j e c t K e y > < K e y > C o l u m n s \ T - 1 2   P r o d u c t i o n < / K e y > < / D i a g r a m O b j e c t K e y > < D i a g r a m O b j e c t K e y > < K e y > C o l u m n s \ A s s e t s   U n d e r   M a n a g e m e n t < / K e y > < / D i a g r a m O b j e c t K e y > < D i a g r a m O b j e c t K e y > < K e y > C o l u m n s \ A g e < / K e y > < / D i a g r a m O b j e c t K e y > < D i a g r a m O b j e c t K e y > < K e y > C o l u m n s \ R O A < / K e y > < / D i a g r a m O b j e c t K e y > < D i a g r a m O b j e c t K e y > < K e y > C o l u m n s \ R e v e n u e   S c o r e < / K e y > < / D i a g r a m O b j e c t K e y > < D i a g r a m O b j e c t K e y > < K e y > C o l u m n s \ A U M   S c o r e < / K e y > < / D i a g r a m O b j e c t K e y > < D i a g r a m O b j e c t K e y > < K e y > C o l u m n s \ Q u a n t i t a t i v e   S c o r e < / K e y > < / D i a g r a m O b j e c t K e y > < D i a g r a m O b j e c t K e y > < K e y > C o l u m n s \ R e f e r r a l   P o t e n t i a l < / K e y > < / D i a g r a m O b j e c t K e y > < D i a g r a m O b j e c t K e y > < K e y > C o l u m n s \ N e t   W o r t h < / K e y > < / D i a g r a m O b j e c t K e y > < D i a g r a m O b j e c t K e y > < K e y > C o l u m n s \ E a s e   o f   M a i n t e n a n c e < / K e y > < / D i a g r a m O b j e c t K e y > < D i a g r a m O b j e c t K e y > < K e y > C o l u m n s \ L i k e a b i l i t y < / K e y > < / D i a g r a m O b j e c t K e y > < D i a g r a m O b j e c t K e y > < K e y > C o l u m n s \ Q u a l i t a t i v e   S c o r e < / K e y > < / D i a g r a m O b j e c t K e y > < D i a g r a m O b j e c t K e y > < K e y > C o l u m n s \ T o t a l   S c o r e < / K e y > < / D i a g r a m O b j e c t K e y > < D i a g r a m O b j e c t K e y > < K e y > C o l u m n s \ R a n k < / K e y > < / D i a g r a m O b j e c t K e y > < D i a g r a m O b j e c t K e y > < K e y > C o l u m n s \ S e g m e n t < / K e y > < / D i a g r a m O b j e c t K e y > < D i a g r a m O b j e c t K e y > < K e y > C o l u m n s \ R i g h t   C a p i t a l < / K e y > < / D i a g r a m O b j e c t K e y > < D i a g r a m O b j e c t K e y > < K e y > C o l u m n s \ A d v i s o r < / K e y > < / D i a g r a m O b j e c t K e y > < D i a g r a m O b j e c t K e y > < K e y > C o l u m n s \ C l i e n t   R e l a t i o n s h i p   M a n a g e r < / K e y > < / D i a g r a m O b j e c t K e y > < D i a g r a m O b j e c t K e y > < K e y > C o l u m n s \ E x p e n s e s < / K e y > < / D i a g r a m O b j e c t K e y > < D i a g r a m O b j e c t K e y > < K e y > C o l u m n s \ T o t a l   A s s e t   G r o u p i n g < / K e y > < / D i a g r a m O b j e c t K e y > < D i a g r a m O b j e c t K e y > < K e y > L i n k s \ & l t ; C o l u m n s \ S u m   o f   A s s e t s   U n d e r   M a n a g e m e n t & g t ; - & l t ; M e a s u r e s \ A s s e t s   U n d e r   M a n a g e m e n t & g t ; < / K e y > < / D i a g r a m O b j e c t K e y > < D i a g r a m O b j e c t K e y > < K e y > L i n k s \ & l t ; C o l u m n s \ S u m   o f   A s s e t s   U n d e r   M a n a g e m e n t & g t ; - & l t ; M e a s u r e s \ A s s e t s   U n d e r   M a n a g e m e n t & g t ; \ C O L U M N < / K e y > < / D i a g r a m O b j e c t K e y > < D i a g r a m O b j e c t K e y > < K e y > L i n k s \ & l t ; C o l u m n s \ S u m   o f   A s s e t s   U n d e r   M a n a g e m e n t & g t ; - & l t ; M e a s u r e s \ A s s e t s   U n d e r   M a n a g e m e n t & g t ; \ M E A S U R E < / K e y > < / D i a g r a m O b j e c t K e y > < D i a g r a m O b j e c t K e y > < K e y > L i n k s \ & l t ; C o l u m n s \ C o u n t   o f   A s s e t s   U n d e r   M a n a g e m e n t & g t ; - & l t ; M e a s u r e s \ A s s e t s   U n d e r   M a n a g e m e n t & g t ; < / K e y > < / D i a g r a m O b j e c t K e y > < D i a g r a m O b j e c t K e y > < K e y > L i n k s \ & l t ; C o l u m n s \ C o u n t   o f   A s s e t s   U n d e r   M a n a g e m e n t & g t ; - & l t ; M e a s u r e s \ A s s e t s   U n d e r   M a n a g e m e n t & g t ; \ C O L U M N < / K e y > < / D i a g r a m O b j e c t K e y > < D i a g r a m O b j e c t K e y > < K e y > L i n k s \ & l t ; C o l u m n s \ C o u n t   o f   A s s e t s   U n d e r   M a n a g e m e n t & g t ; - & l t ; M e a s u r e s \ A s s e t s   U n d e r   M a n a g e m e n t & g t ; \ M E A S U R E < / K e y > < / D i a g r a m O b j e c t K e y > < D i a g r a m O b j e c t K e y > < K e y > L i n k s \ & l t ; C o l u m n s \ S u m   o f   T - 1 2   P r o d u c t i o n & g t ; - & l t ; M e a s u r e s \ T - 1 2   P r o d u c t i o n & g t ; < / K e y > < / D i a g r a m O b j e c t K e y > < D i a g r a m O b j e c t K e y > < K e y > L i n k s \ & l t ; C o l u m n s \ S u m   o f   T - 1 2   P r o d u c t i o n & g t ; - & l t ; M e a s u r e s \ T - 1 2   P r o d u c t i o n & g t ; \ C O L U M N < / K e y > < / D i a g r a m O b j e c t K e y > < D i a g r a m O b j e c t K e y > < K e y > L i n k s \ & l t ; C o l u m n s \ S u m   o f   T - 1 2   P r o d u c t i o n & g t ; - & l t ; M e a s u r e s \ T - 1 2   P r o d u c t i o n & g t ; \ M E A S U R E < / K e y > < / D i a g r a m O b j e c t K e y > < D i a g r a m O b j e c t K e y > < K e y > L i n k s \ & l t ; C o l u m n s \ C o u n t   o f   R e l a t i o n s h i p   N a m e & g t ; - & l t ; M e a s u r e s \ R e l a t i o n s h i p   N a m e & g t ; < / K e y > < / D i a g r a m O b j e c t K e y > < D i a g r a m O b j e c t K e y > < K e y > L i n k s \ & l t ; C o l u m n s \ C o u n t   o f   R e l a t i o n s h i p   N a m e & g t ; - & l t ; M e a s u r e s \ R e l a t i o n s h i p   N a m e & g t ; \ C O L U M N < / K e y > < / D i a g r a m O b j e c t K e y > < D i a g r a m O b j e c t K e y > < K e y > L i n k s \ & l t ; C o l u m n s \ C o u n t   o f   R e l a t i o n s h i p   N a m e & g t ; - & l t ; M e a s u r e s \ R e l a t i o n s h i p   N a m e & g t ; \ M E A S U R E 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 A s s e t s   U n d e r   M a n a g e m e n t < / K e y > < / a : K e y > < a : V a l u e   i : t y p e = " M e a s u r e G r i d N o d e V i e w S t a t e " > < C o l u m n > 4 < / C o l u m n > < L a y e d O u t > t r u e < / L a y e d O u t > < W a s U I I n v i s i b l e > t r u e < / W a s U I I n v i s i b l e > < / a : V a l u e > < / a : K e y V a l u e O f D i a g r a m O b j e c t K e y a n y T y p e z b w N T n L X > < a : K e y V a l u e O f D i a g r a m O b j e c t K e y a n y T y p e z b w N T n L X > < a : K e y > < K e y > M e a s u r e s \ S u m   o f   A s s e t s   U n d e r   M a n a g e m e n t \ T a g I n f o \ F o r m u l a < / K e y > < / a : K e y > < a : V a l u e   i : t y p e = " M e a s u r e G r i d V i e w S t a t e I D i a g r a m T a g A d d i t i o n a l I n f o " / > < / a : K e y V a l u e O f D i a g r a m O b j e c t K e y a n y T y p e z b w N T n L X > < a : K e y V a l u e O f D i a g r a m O b j e c t K e y a n y T y p e z b w N T n L X > < a : K e y > < K e y > M e a s u r e s \ S u m   o f   A s s e t s   U n d e r   M a n a g e m e n t \ T a g I n f o \ V a l u e < / K e y > < / a : K e y > < a : V a l u e   i : t y p e = " M e a s u r e G r i d V i e w S t a t e I D i a g r a m T a g A d d i t i o n a l I n f o " / > < / a : K e y V a l u e O f D i a g r a m O b j e c t K e y a n y T y p e z b w N T n L X > < a : K e y V a l u e O f D i a g r a m O b j e c t K e y a n y T y p e z b w N T n L X > < a : K e y > < K e y > M e a s u r e s \ C o u n t   o f   A s s e t s   U n d e r   M a n a g e m e n t < / K e y > < / a : K e y > < a : V a l u e   i : t y p e = " M e a s u r e G r i d N o d e V i e w S t a t e " > < C o l u m n > 4 < / C o l u m n > < L a y e d O u t > t r u e < / L a y e d O u t > < R o w > 1 < / R o w > < W a s U I I n v i s i b l e > t r u e < / W a s U I I n v i s i b l e > < / a : V a l u e > < / a : K e y V a l u e O f D i a g r a m O b j e c t K e y a n y T y p e z b w N T n L X > < a : K e y V a l u e O f D i a g r a m O b j e c t K e y a n y T y p e z b w N T n L X > < a : K e y > < K e y > M e a s u r e s \ C o u n t   o f   A s s e t s   U n d e r   M a n a g e m e n t \ T a g I n f o \ F o r m u l a < / K e y > < / a : K e y > < a : V a l u e   i : t y p e = " M e a s u r e G r i d V i e w S t a t e I D i a g r a m T a g A d d i t i o n a l I n f o " / > < / a : K e y V a l u e O f D i a g r a m O b j e c t K e y a n y T y p e z b w N T n L X > < a : K e y V a l u e O f D i a g r a m O b j e c t K e y a n y T y p e z b w N T n L X > < a : K e y > < K e y > M e a s u r e s \ C o u n t   o f   A s s e t s   U n d e r   M a n a g e m e n t \ T a g I n f o \ V a l u e < / K e y > < / a : K e y > < a : V a l u e   i : t y p e = " M e a s u r e G r i d V i e w S t a t e I D i a g r a m T a g A d d i t i o n a l I n f o " / > < / a : K e y V a l u e O f D i a g r a m O b j e c t K e y a n y T y p e z b w N T n L X > < a : K e y V a l u e O f D i a g r a m O b j e c t K e y a n y T y p e z b w N T n L X > < a : K e y > < K e y > M e a s u r e s \ S u m   o f   T - 1 2   P r o d u c t i o n < / K e y > < / a : K e y > < a : V a l u e   i : t y p e = " M e a s u r e G r i d N o d e V i e w S t a t e " > < C o l u m n > 3 < / C o l u m n > < L a y e d O u t > t r u e < / L a y e d O u t > < W a s U I I n v i s i b l e > t r u e < / W a s U I I n v i s i b l e > < / a : V a l u e > < / a : K e y V a l u e O f D i a g r a m O b j e c t K e y a n y T y p e z b w N T n L X > < a : K e y V a l u e O f D i a g r a m O b j e c t K e y a n y T y p e z b w N T n L X > < a : K e y > < K e y > M e a s u r e s \ S u m   o f   T - 1 2   P r o d u c t i o n \ T a g I n f o \ F o r m u l a < / K e y > < / a : K e y > < a : V a l u e   i : t y p e = " M e a s u r e G r i d V i e w S t a t e I D i a g r a m T a g A d d i t i o n a l I n f o " / > < / a : K e y V a l u e O f D i a g r a m O b j e c t K e y a n y T y p e z b w N T n L X > < a : K e y V a l u e O f D i a g r a m O b j e c t K e y a n y T y p e z b w N T n L X > < a : K e y > < K e y > M e a s u r e s \ S u m   o f   T - 1 2   P r o d u c t i o n \ T a g I n f o \ V a l u e < / K e y > < / a : K e y > < a : V a l u e   i : t y p e = " M e a s u r e G r i d V i e w S t a t e I D i a g r a m T a g A d d i t i o n a l I n f o " / > < / a : K e y V a l u e O f D i a g r a m O b j e c t K e y a n y T y p e z b w N T n L X > < a : K e y V a l u e O f D i a g r a m O b j e c t K e y a n y T y p e z b w N T n L X > < a : K e y > < K e y > M e a s u r e s \ C o u n t   o f   R e l a t i o n s h i p   N a m e < / K e y > < / a : K e y > < a : V a l u e   i : t y p e = " M e a s u r e G r i d N o d e V i e w S t a t e " > < C o l u m n > 2 < / C o l u m n > < L a y e d O u t > t r u e < / L a y e d O u t > < W a s U I I n v i s i b l e > t r u e < / W a s U I I n v i s i b l e > < / a : V a l u e > < / a : K e y V a l u e O f D i a g r a m O b j e c t K e y a n y T y p e z b w N T n L X > < a : K e y V a l u e O f D i a g r a m O b j e c t K e y a n y T y p e z b w N T n L X > < a : K e y > < K e y > M e a s u r e s \ C o u n t   o f   R e l a t i o n s h i p   N a m e \ T a g I n f o \ F o r m u l a < / K e y > < / a : K e y > < a : V a l u e   i : t y p e = " M e a s u r e G r i d V i e w S t a t e I D i a g r a m T a g A d d i t i o n a l I n f o " / > < / a : K e y V a l u e O f D i a g r a m O b j e c t K e y a n y T y p e z b w N T n L X > < a : K e y V a l u e O f D i a g r a m O b j e c t K e y a n y T y p e z b w N T n L X > < a : K e y > < K e y > M e a s u r e s \ C o u n t   o f   R e l a t i o n s h i p   N a m e \ T a g I n f o \ V a l u e < / K e y > < / a : K e y > < a : V a l u e   i : t y p e = " M e a s u r e G r i d V i e w S t a t e I D i a g r a m T a g A d d i t i o n a l I n f o " / > < / a : K e y V a l u e O f D i a g r a m O b j e c t K e y a n y T y p e z b w N T n L X > < a : K e y V a l u e O f D i a g r a m O b j e c t K e y a n y T y p e z b w N T n L X > < a : K e y > < K e y > C o l u m n s \ B r a n c h < / K e y > < / a : K e y > < a : V a l u e   i : t y p e = " M e a s u r e G r i d N o d e V i e w S t a t e " > < L a y e d O u t > t r u e < / L a y e d O u t > < / a : V a l u e > < / a : K e y V a l u e O f D i a g r a m O b j e c t K e y a n y T y p e z b w N T n L X > < a : K e y V a l u e O f D i a g r a m O b j e c t K e y a n y T y p e z b w N T n L X > < a : K e y > < K e y > C o l u m n s \ F A   # < / K e y > < / a : K e y > < a : V a l u e   i : t y p e = " M e a s u r e G r i d N o d e V i e w S t a t e " > < C o l u m n > 1 < / C o l u m n > < L a y e d O u t > t r u e < / L a y e d O u t > < / a : V a l u e > < / a : K e y V a l u e O f D i a g r a m O b j e c t K e y a n y T y p e z b w N T n L X > < a : K e y V a l u e O f D i a g r a m O b j e c t K e y a n y T y p e z b w N T n L X > < a : K e y > < K e y > C o l u m n s \ R e l a t i o n s h i p   N a m e < / K e y > < / a : K e y > < a : V a l u e   i : t y p e = " M e a s u r e G r i d N o d e V i e w S t a t e " > < C o l u m n > 2 < / C o l u m n > < L a y e d O u t > t r u e < / L a y e d O u t > < / a : V a l u e > < / a : K e y V a l u e O f D i a g r a m O b j e c t K e y a n y T y p e z b w N T n L X > < a : K e y V a l u e O f D i a g r a m O b j e c t K e y a n y T y p e z b w N T n L X > < a : K e y > < K e y > C o l u m n s \ T - 1 2   P r o d u c t i o n < / K e y > < / a : K e y > < a : V a l u e   i : t y p e = " M e a s u r e G r i d N o d e V i e w S t a t e " > < C o l u m n > 3 < / C o l u m n > < L a y e d O u t > t r u e < / L a y e d O u t > < / a : V a l u e > < / a : K e y V a l u e O f D i a g r a m O b j e c t K e y a n y T y p e z b w N T n L X > < a : K e y V a l u e O f D i a g r a m O b j e c t K e y a n y T y p e z b w N T n L X > < a : K e y > < K e y > C o l u m n s \ A s s e t s   U n d e r   M a n a g e m e n t < / K e y > < / a : K e y > < a : V a l u e   i : t y p e = " M e a s u r e G r i d N o d e V i e w S t a t e " > < C o l u m n > 4 < / C o l u m n > < L a y e d O u t > t r u e < / L a y e d O u t > < / a : V a l u e > < / a : K e y V a l u e O f D i a g r a m O b j e c t K e y a n y T y p e z b w N T n L X > < a : K e y V a l u e O f D i a g r a m O b j e c t K e y a n y T y p e z b w N T n L X > < a : K e y > < K e y > C o l u m n s \ A g e < / K e y > < / a : K e y > < a : V a l u e   i : t y p e = " M e a s u r e G r i d N o d e V i e w S t a t e " > < C o l u m n > 5 < / C o l u m n > < L a y e d O u t > t r u e < / L a y e d O u t > < / a : V a l u e > < / a : K e y V a l u e O f D i a g r a m O b j e c t K e y a n y T y p e z b w N T n L X > < a : K e y V a l u e O f D i a g r a m O b j e c t K e y a n y T y p e z b w N T n L X > < a : K e y > < K e y > C o l u m n s \ R O A < / K e y > < / a : K e y > < a : V a l u e   i : t y p e = " M e a s u r e G r i d N o d e V i e w S t a t e " > < C o l u m n > 6 < / C o l u m n > < L a y e d O u t > t r u e < / L a y e d O u t > < / a : V a l u e > < / a : K e y V a l u e O f D i a g r a m O b j e c t K e y a n y T y p e z b w N T n L X > < a : K e y V a l u e O f D i a g r a m O b j e c t K e y a n y T y p e z b w N T n L X > < a : K e y > < K e y > C o l u m n s \ R e v e n u e   S c o r e < / K e y > < / a : K e y > < a : V a l u e   i : t y p e = " M e a s u r e G r i d N o d e V i e w S t a t e " > < C o l u m n > 7 < / C o l u m n > < L a y e d O u t > t r u e < / L a y e d O u t > < / a : V a l u e > < / a : K e y V a l u e O f D i a g r a m O b j e c t K e y a n y T y p e z b w N T n L X > < a : K e y V a l u e O f D i a g r a m O b j e c t K e y a n y T y p e z b w N T n L X > < a : K e y > < K e y > C o l u m n s \ A U M   S c o r e < / K e y > < / a : K e y > < a : V a l u e   i : t y p e = " M e a s u r e G r i d N o d e V i e w S t a t e " > < C o l u m n > 8 < / C o l u m n > < L a y e d O u t > t r u e < / L a y e d O u t > < / a : V a l u e > < / a : K e y V a l u e O f D i a g r a m O b j e c t K e y a n y T y p e z b w N T n L X > < a : K e y V a l u e O f D i a g r a m O b j e c t K e y a n y T y p e z b w N T n L X > < a : K e y > < K e y > C o l u m n s \ Q u a n t i t a t i v e   S c o r e < / K e y > < / a : K e y > < a : V a l u e   i : t y p e = " M e a s u r e G r i d N o d e V i e w S t a t e " > < C o l u m n > 9 < / C o l u m n > < L a y e d O u t > t r u e < / L a y e d O u t > < / a : V a l u e > < / a : K e y V a l u e O f D i a g r a m O b j e c t K e y a n y T y p e z b w N T n L X > < a : K e y V a l u e O f D i a g r a m O b j e c t K e y a n y T y p e z b w N T n L X > < a : K e y > < K e y > C o l u m n s \ R e f e r r a l   P o t e n t i a l < / K e y > < / a : K e y > < a : V a l u e   i : t y p e = " M e a s u r e G r i d N o d e V i e w S t a t e " > < C o l u m n > 1 0 < / C o l u m n > < L a y e d O u t > t r u e < / L a y e d O u t > < / a : V a l u e > < / a : K e y V a l u e O f D i a g r a m O b j e c t K e y a n y T y p e z b w N T n L X > < a : K e y V a l u e O f D i a g r a m O b j e c t K e y a n y T y p e z b w N T n L X > < a : K e y > < K e y > C o l u m n s \ N e t   W o r t h < / K e y > < / a : K e y > < a : V a l u e   i : t y p e = " M e a s u r e G r i d N o d e V i e w S t a t e " > < C o l u m n > 1 1 < / C o l u m n > < L a y e d O u t > t r u e < / L a y e d O u t > < / a : V a l u e > < / a : K e y V a l u e O f D i a g r a m O b j e c t K e y a n y T y p e z b w N T n L X > < a : K e y V a l u e O f D i a g r a m O b j e c t K e y a n y T y p e z b w N T n L X > < a : K e y > < K e y > C o l u m n s \ E a s e   o f   M a i n t e n a n c e < / K e y > < / a : K e y > < a : V a l u e   i : t y p e = " M e a s u r e G r i d N o d e V i e w S t a t e " > < C o l u m n > 1 2 < / C o l u m n > < L a y e d O u t > t r u e < / L a y e d O u t > < / a : V a l u e > < / a : K e y V a l u e O f D i a g r a m O b j e c t K e y a n y T y p e z b w N T n L X > < a : K e y V a l u e O f D i a g r a m O b j e c t K e y a n y T y p e z b w N T n L X > < a : K e y > < K e y > C o l u m n s \ L i k e a b i l i t y < / K e y > < / a : K e y > < a : V a l u e   i : t y p e = " M e a s u r e G r i d N o d e V i e w S t a t e " > < C o l u m n > 1 3 < / C o l u m n > < L a y e d O u t > t r u e < / L a y e d O u t > < / a : V a l u e > < / a : K e y V a l u e O f D i a g r a m O b j e c t K e y a n y T y p e z b w N T n L X > < a : K e y V a l u e O f D i a g r a m O b j e c t K e y a n y T y p e z b w N T n L X > < a : K e y > < K e y > C o l u m n s \ Q u a l i t a t i v e   S c o r e < / K e y > < / a : K e y > < a : V a l u e   i : t y p e = " M e a s u r e G r i d N o d e V i e w S t a t e " > < C o l u m n > 1 4 < / C o l u m n > < L a y e d O u t > t r u e < / L a y e d O u t > < / a : V a l u e > < / a : K e y V a l u e O f D i a g r a m O b j e c t K e y a n y T y p e z b w N T n L X > < a : K e y V a l u e O f D i a g r a m O b j e c t K e y a n y T y p e z b w N T n L X > < a : K e y > < K e y > C o l u m n s \ T o t a l   S c o r e < / K e y > < / a : K e y > < a : V a l u e   i : t y p e = " M e a s u r e G r i d N o d e V i e w S t a t e " > < C o l u m n > 1 5 < / C o l u m n > < L a y e d O u t > t r u e < / L a y e d O u t > < / a : V a l u e > < / a : K e y V a l u e O f D i a g r a m O b j e c t K e y a n y T y p e z b w N T n L X > < a : K e y V a l u e O f D i a g r a m O b j e c t K e y a n y T y p e z b w N T n L X > < a : K e y > < K e y > C o l u m n s \ R a n k < / K e y > < / a : K e y > < a : V a l u e   i : t y p e = " M e a s u r e G r i d N o d e V i e w S t a t e " > < C o l u m n > 1 6 < / C o l u m n > < L a y e d O u t > t r u e < / L a y e d O u t > < / a : V a l u e > < / a : K e y V a l u e O f D i a g r a m O b j e c t K e y a n y T y p e z b w N T n L X > < a : K e y V a l u e O f D i a g r a m O b j e c t K e y a n y T y p e z b w N T n L X > < a : K e y > < K e y > C o l u m n s \ S e g m e n t < / K e y > < / a : K e y > < a : V a l u e   i : t y p e = " M e a s u r e G r i d N o d e V i e w S t a t e " > < C o l u m n > 1 7 < / C o l u m n > < L a y e d O u t > t r u e < / L a y e d O u t > < / a : V a l u e > < / a : K e y V a l u e O f D i a g r a m O b j e c t K e y a n y T y p e z b w N T n L X > < a : K e y V a l u e O f D i a g r a m O b j e c t K e y a n y T y p e z b w N T n L X > < a : K e y > < K e y > C o l u m n s \ R i g h t   C a p i t a l < / K e y > < / a : K e y > < a : V a l u e   i : t y p e = " M e a s u r e G r i d N o d e V i e w S t a t e " > < C o l u m n > 2 0 < / C o l u m n > < L a y e d O u t > t r u e < / L a y e d O u t > < / a : V a l u e > < / a : K e y V a l u e O f D i a g r a m O b j e c t K e y a n y T y p e z b w N T n L X > < a : K e y V a l u e O f D i a g r a m O b j e c t K e y a n y T y p e z b w N T n L X > < a : K e y > < K e y > C o l u m n s \ A d v i s o r < / K e y > < / a : K e y > < a : V a l u e   i : t y p e = " M e a s u r e G r i d N o d e V i e w S t a t e " > < C o l u m n > 2 1 < / C o l u m n > < L a y e d O u t > t r u e < / L a y e d O u t > < / a : V a l u e > < / a : K e y V a l u e O f D i a g r a m O b j e c t K e y a n y T y p e z b w N T n L X > < a : K e y V a l u e O f D i a g r a m O b j e c t K e y a n y T y p e z b w N T n L X > < a : K e y > < K e y > C o l u m n s \ C l i e n t   R e l a t i o n s h i p   M a n a g e r < / K e y > < / a : K e y > < a : V a l u e   i : t y p e = " M e a s u r e G r i d N o d e V i e w S t a t e " > < C o l u m n > 2 2 < / C o l u m n > < L a y e d O u t > t r u e < / L a y e d O u t > < / a : V a l u e > < / a : K e y V a l u e O f D i a g r a m O b j e c t K e y a n y T y p e z b w N T n L X > < a : K e y V a l u e O f D i a g r a m O b j e c t K e y a n y T y p e z b w N T n L X > < a : K e y > < K e y > C o l u m n s \ E x p e n s e s < / K e y > < / a : K e y > < a : V a l u e   i : t y p e = " M e a s u r e G r i d N o d e V i e w S t a t e " > < C o l u m n > 1 8 < / C o l u m n > < L a y e d O u t > t r u e < / L a y e d O u t > < / a : V a l u e > < / a : K e y V a l u e O f D i a g r a m O b j e c t K e y a n y T y p e z b w N T n L X > < a : K e y V a l u e O f D i a g r a m O b j e c t K e y a n y T y p e z b w N T n L X > < a : K e y > < K e y > C o l u m n s \ T o t a l   A s s e t   G r o u p i n g < / K e y > < / a : K e y > < a : V a l u e   i : t y p e = " M e a s u r e G r i d N o d e V i e w S t a t e " > < C o l u m n > 1 9 < / C o l u m n > < L a y e d O u t > t r u e < / L a y e d O u t > < / a : V a l u e > < / a : K e y V a l u e O f D i a g r a m O b j e c t K e y a n y T y p e z b w N T n L X > < a : K e y V a l u e O f D i a g r a m O b j e c t K e y a n y T y p e z b w N T n L X > < a : K e y > < K e y > L i n k s \ & l t ; C o l u m n s \ S u m   o f   A s s e t s   U n d e r   M a n a g e m e n t & g t ; - & l t ; M e a s u r e s \ A s s e t s   U n d e r   M a n a g e m e n t & g t ; < / K e y > < / a : K e y > < a : V a l u e   i : t y p e = " M e a s u r e G r i d V i e w S t a t e I D i a g r a m L i n k " / > < / a : K e y V a l u e O f D i a g r a m O b j e c t K e y a n y T y p e z b w N T n L X > < a : K e y V a l u e O f D i a g r a m O b j e c t K e y a n y T y p e z b w N T n L X > < a : K e y > < K e y > L i n k s \ & l t ; C o l u m n s \ S u m   o f   A s s e t s   U n d e r   M a n a g e m e n t & g t ; - & l t ; M e a s u r e s \ A s s e t s   U n d e r   M a n a g e m e n t & g t ; \ C O L U M N < / K e y > < / a : K e y > < a : V a l u e   i : t y p e = " M e a s u r e G r i d V i e w S t a t e I D i a g r a m L i n k E n d p o i n t " / > < / a : K e y V a l u e O f D i a g r a m O b j e c t K e y a n y T y p e z b w N T n L X > < a : K e y V a l u e O f D i a g r a m O b j e c t K e y a n y T y p e z b w N T n L X > < a : K e y > < K e y > L i n k s \ & l t ; C o l u m n s \ S u m   o f   A s s e t s   U n d e r   M a n a g e m e n t & g t ; - & l t ; M e a s u r e s \ A s s e t s   U n d e r   M a n a g e m e n t & g t ; \ M E A S U R E < / K e y > < / a : K e y > < a : V a l u e   i : t y p e = " M e a s u r e G r i d V i e w S t a t e I D i a g r a m L i n k E n d p o i n t " / > < / a : K e y V a l u e O f D i a g r a m O b j e c t K e y a n y T y p e z b w N T n L X > < a : K e y V a l u e O f D i a g r a m O b j e c t K e y a n y T y p e z b w N T n L X > < a : K e y > < K e y > L i n k s \ & l t ; C o l u m n s \ C o u n t   o f   A s s e t s   U n d e r   M a n a g e m e n t & g t ; - & l t ; M e a s u r e s \ A s s e t s   U n d e r   M a n a g e m e n t & g t ; < / K e y > < / a : K e y > < a : V a l u e   i : t y p e = " M e a s u r e G r i d V i e w S t a t e I D i a g r a m L i n k " / > < / a : K e y V a l u e O f D i a g r a m O b j e c t K e y a n y T y p e z b w N T n L X > < a : K e y V a l u e O f D i a g r a m O b j e c t K e y a n y T y p e z b w N T n L X > < a : K e y > < K e y > L i n k s \ & l t ; C o l u m n s \ C o u n t   o f   A s s e t s   U n d e r   M a n a g e m e n t & g t ; - & l t ; M e a s u r e s \ A s s e t s   U n d e r   M a n a g e m e n t & g t ; \ C O L U M N < / K e y > < / a : K e y > < a : V a l u e   i : t y p e = " M e a s u r e G r i d V i e w S t a t e I D i a g r a m L i n k E n d p o i n t " / > < / a : K e y V a l u e O f D i a g r a m O b j e c t K e y a n y T y p e z b w N T n L X > < a : K e y V a l u e O f D i a g r a m O b j e c t K e y a n y T y p e z b w N T n L X > < a : K e y > < K e y > L i n k s \ & l t ; C o l u m n s \ C o u n t   o f   A s s e t s   U n d e r   M a n a g e m e n t & g t ; - & l t ; M e a s u r e s \ A s s e t s   U n d e r   M a n a g e m e n t & g t ; \ M E A S U R E < / K e y > < / a : K e y > < a : V a l u e   i : t y p e = " M e a s u r e G r i d V i e w S t a t e I D i a g r a m L i n k E n d p o i n t " / > < / a : K e y V a l u e O f D i a g r a m O b j e c t K e y a n y T y p e z b w N T n L X > < a : K e y V a l u e O f D i a g r a m O b j e c t K e y a n y T y p e z b w N T n L X > < a : K e y > < K e y > L i n k s \ & l t ; C o l u m n s \ S u m   o f   T - 1 2   P r o d u c t i o n & g t ; - & l t ; M e a s u r e s \ T - 1 2   P r o d u c t i o n & g t ; < / K e y > < / a : K e y > < a : V a l u e   i : t y p e = " M e a s u r e G r i d V i e w S t a t e I D i a g r a m L i n k " / > < / a : K e y V a l u e O f D i a g r a m O b j e c t K e y a n y T y p e z b w N T n L X > < a : K e y V a l u e O f D i a g r a m O b j e c t K e y a n y T y p e z b w N T n L X > < a : K e y > < K e y > L i n k s \ & l t ; C o l u m n s \ S u m   o f   T - 1 2   P r o d u c t i o n & g t ; - & l t ; M e a s u r e s \ T - 1 2   P r o d u c t i o n & g t ; \ C O L U M N < / K e y > < / a : K e y > < a : V a l u e   i : t y p e = " M e a s u r e G r i d V i e w S t a t e I D i a g r a m L i n k E n d p o i n t " / > < / a : K e y V a l u e O f D i a g r a m O b j e c t K e y a n y T y p e z b w N T n L X > < a : K e y V a l u e O f D i a g r a m O b j e c t K e y a n y T y p e z b w N T n L X > < a : K e y > < K e y > L i n k s \ & l t ; C o l u m n s \ S u m   o f   T - 1 2   P r o d u c t i o n & g t ; - & l t ; M e a s u r e s \ T - 1 2   P r o d u c t i o n & g t ; \ M E A S U R E < / K e y > < / a : K e y > < a : V a l u e   i : t y p e = " M e a s u r e G r i d V i e w S t a t e I D i a g r a m L i n k E n d p o i n t " / > < / a : K e y V a l u e O f D i a g r a m O b j e c t K e y a n y T y p e z b w N T n L X > < a : K e y V a l u e O f D i a g r a m O b j e c t K e y a n y T y p e z b w N T n L X > < a : K e y > < K e y > L i n k s \ & l t ; C o l u m n s \ C o u n t   o f   R e l a t i o n s h i p   N a m e & g t ; - & l t ; M e a s u r e s \ R e l a t i o n s h i p   N a m e & g t ; < / K e y > < / a : K e y > < a : V a l u e   i : t y p e = " M e a s u r e G r i d V i e w S t a t e I D i a g r a m L i n k " / > < / a : K e y V a l u e O f D i a g r a m O b j e c t K e y a n y T y p e z b w N T n L X > < a : K e y V a l u e O f D i a g r a m O b j e c t K e y a n y T y p e z b w N T n L X > < a : K e y > < K e y > L i n k s \ & l t ; C o l u m n s \ C o u n t   o f   R e l a t i o n s h i p   N a m e & g t ; - & l t ; M e a s u r e s \ R e l a t i o n s h i p   N a m e & g t ; \ C O L U M N < / K e y > < / a : K e y > < a : V a l u e   i : t y p e = " M e a s u r e G r i d V i e w S t a t e I D i a g r a m L i n k E n d p o i n t " / > < / a : K e y V a l u e O f D i a g r a m O b j e c t K e y a n y T y p e z b w N T n L X > < a : K e y V a l u e O f D i a g r a m O b j e c t K e y a n y T y p e z b w N T n L X > < a : K e y > < K e y > L i n k s \ & l t ; C o l u m n s \ C o u n t   o f   R e l a t i o n s h i p   N a m e & g t ; - & l t ; M e a s u r e s \ R e l a t i o n s h i p   N a m e & g t ; \ M E A S U R E < / K e y > < / a : K e y > < a : V a l u e   i : t y p e = " M e a s u r e G r i d V i e w S t a t e I D i a g r a m L i n k E n d p o i n t " / > < / 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 T a g s \ T a b l e s \ & l t ; T a b l e s \ T a b l e 1 & g t ; < / K e y > < / D i a g r a m O b j e c t K e y > < D i a g r a m O b j e c t K e y > < K e y > T a b l e s \ T a b l e 1 < / K e y > < / D i a g r a m O b j e c t K e y > < D i a g r a m O b j e c t K e y > < K e y > T a b l e s \ T a b l e 1 \ C o l u m n s \ B r a n c h < / K e y > < / D i a g r a m O b j e c t K e y > < D i a g r a m O b j e c t K e y > < K e y > T a b l e s \ T a b l e 1 \ C o l u m n s \ F A   # < / K e y > < / D i a g r a m O b j e c t K e y > < D i a g r a m O b j e c t K e y > < K e y > T a b l e s \ T a b l e 1 \ C o l u m n s \ R e l a t i o n s h i p   N a m e < / K e y > < / D i a g r a m O b j e c t K e y > < D i a g r a m O b j e c t K e y > < K e y > T a b l e s \ T a b l e 1 \ C o l u m n s \ T - 1 2   P r o d u c t i o n < / K e y > < / D i a g r a m O b j e c t K e y > < D i a g r a m O b j e c t K e y > < K e y > T a b l e s \ T a b l e 1 \ C o l u m n s \ A s s e t s   U n d e r   M a n a g e m e n t < / K e y > < / D i a g r a m O b j e c t K e y > < D i a g r a m O b j e c t K e y > < K e y > T a b l e s \ T a b l e 1 \ C o l u m n s \ A g e < / K e y > < / D i a g r a m O b j e c t K e y > < D i a g r a m O b j e c t K e y > < K e y > T a b l e s \ T a b l e 1 \ C o l u m n s \ R O A < / K e y > < / D i a g r a m O b j e c t K e y > < D i a g r a m O b j e c t K e y > < K e y > T a b l e s \ T a b l e 1 \ C o l u m n s \ R e v e n u e   S c o r e < / K e y > < / D i a g r a m O b j e c t K e y > < D i a g r a m O b j e c t K e y > < K e y > T a b l e s \ T a b l e 1 \ C o l u m n s \ A U M   S c o r e < / K e y > < / D i a g r a m O b j e c t K e y > < D i a g r a m O b j e c t K e y > < K e y > T a b l e s \ T a b l e 1 \ C o l u m n s \ Q u a n t i t a t i v e   S c o r e < / K e y > < / D i a g r a m O b j e c t K e y > < D i a g r a m O b j e c t K e y > < K e y > T a b l e s \ T a b l e 1 \ C o l u m n s \ R e f e r r a l   P o t e n t i a l < / K e y > < / D i a g r a m O b j e c t K e y > < D i a g r a m O b j e c t K e y > < K e y > T a b l e s \ T a b l e 1 \ C o l u m n s \ N e t   W o r t h < / K e y > < / D i a g r a m O b j e c t K e y > < D i a g r a m O b j e c t K e y > < K e y > T a b l e s \ T a b l e 1 \ C o l u m n s \ E a s e   o f   M a i n t e n a n c e < / K e y > < / D i a g r a m O b j e c t K e y > < D i a g r a m O b j e c t K e y > < K e y > T a b l e s \ T a b l e 1 \ C o l u m n s \ L i k e a b i l i t y < / K e y > < / D i a g r a m O b j e c t K e y > < D i a g r a m O b j e c t K e y > < K e y > T a b l e s \ T a b l e 1 \ C o l u m n s \ Q u a l i t a t i v e   S c o r e < / K e y > < / D i a g r a m O b j e c t K e y > < D i a g r a m O b j e c t K e y > < K e y > T a b l e s \ T a b l e 1 \ C o l u m n s \ T o t a l   S c o r e < / K e y > < / D i a g r a m O b j e c t K e y > < D i a g r a m O b j e c t K e y > < K e y > T a b l e s \ T a b l e 1 \ C o l u m n s \ R a n k < / K e y > < / D i a g r a m O b j e c t K e y > < D i a g r a m O b j e c t K e y > < K e y > T a b l e s \ T a b l e 1 \ C o l u m n s \ S e g m e n t < / K e y > < / D i a g r a m O b j e c t K e y > < D i a g r a m O b j e c t K e y > < K e y > T a b l e s \ T a b l e 1 \ C o l u m n s \ R i g h t   C a p i t a l < / K e y > < / D i a g r a m O b j e c t K e y > < D i a g r a m O b j e c t K e y > < K e y > T a b l e s \ T a b l e 1 \ C o l u m n s \ A d v i s o r < / K e y > < / D i a g r a m O b j e c t K e y > < D i a g r a m O b j e c t K e y > < K e y > T a b l e s \ T a b l e 1 \ C o l u m n s \ C l i e n t   R e l a t i o n s h i p   M a n a g e r < / K e y > < / D i a g r a m O b j e c t K e y > < D i a g r a m O b j e c t K e y > < K e y > T a b l e s \ T a b l e 1 \ C o l u m n s \ E x p e n s e s < / K e y > < / D i a g r a m O b j e c t K e y > < D i a g r a m O b j e c t K e y > < K e y > T a b l e s \ T a b l e 1 \ C o l u m n s \ T o t a l   A s s e t   G r o u p i n g < / K e y > < / D i a g r a m O b j e c t K e y > < D i a g r a m O b j e c t K e y > < K e y > T a b l e s \ T a b l e 1 \ M e a s u r e s \ S u m   o f   A s s e t s   U n d e r   M a n a g e m e n t < / K e y > < / D i a g r a m O b j e c t K e y > < D i a g r a m O b j e c t K e y > < K e y > T a b l e s \ T a b l e 1 \ S u m   o f   A s s e t s   U n d e r   M a n a g e m e n t \ A d d i t i o n a l   I n f o \ I m p l i c i t   M e a s u r e < / K e y > < / D i a g r a m O b j e c t K e y > < D i a g r a m O b j e c t K e y > < K e y > T a b l e s \ T a b l e 1 \ M e a s u r e s \ C o u n t   o f   A s s e t s   U n d e r   M a n a g e m e n t < / K e y > < / D i a g r a m O b j e c t K e y > < D i a g r a m O b j e c t K e y > < K e y > T a b l e s \ T a b l e 1 \ C o u n t   o f   A s s e t s   U n d e r   M a n a g e m e n t \ A d d i t i o n a l   I n f o \ I m p l i c i t   M e a s u r e < / K e y > < / D i a g r a m O b j e c t K e y > < D i a g r a m O b j e c t K e y > < K e y > T a b l e s \ T a b l e 1 \ M e a s u r e s \ S u m   o f   T - 1 2   P r o d u c t i o n < / K e y > < / D i a g r a m O b j e c t K e y > < D i a g r a m O b j e c t K e y > < K e y > T a b l e s \ T a b l e 1 \ S u m   o f   T - 1 2   P r o d u c t i o n \ A d d i t i o n a l   I n f o \ I m p l i c i t   M e a s u r e < / K e y > < / D i a g r a m O b j e c t K e y > < D i a g r a m O b j e c t K e y > < K e y > T a b l e s \ T a b l e 1 \ M e a s u r e s \ C o u n t   o f   R e l a t i o n s h i p   N a m e < / K e y > < / D i a g r a m O b j e c t K e y > < D i a g r a m O b j e c t K e y > < K e y > T a b l e s \ T a b l e 1 \ C o u n t   o f   R e l a t i o n s h i p   N a m e \ A d d i t i o n a l   I n f o \ I m p l i c i t   M e a s u r e < / K e y > < / D i a g r a m O b j e c t K e y > < / A l l K e y s > < S e l e c t e d K e y s > < D i a g r a m O b j e c t K e y > < K e y > T a b l e s \ T a b l e 1 < / 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 T a g s \ T a b l e s \ & l t ; T a b l e s \ T a b l e 1 & g t ; < / K e y > < / a : K e y > < a : V a l u e   i : t y p e = " D i a g r a m D i s p l a y T a g V i e w S t a t e " > < I s N o t F i l t e r e d O u t > t r u e < / I s N o t F i l t e r e d O u t > < / a : V a l u e > < / a : K e y V a l u e O f D i a g r a m O b j e c t K e y a n y T y p e z b w N T n L X > < a : K e y V a l u e O f D i a g r a m O b j e c t K e y a n y T y p e z b w N T n L X > < a : K e y > < K e y > T a b l e s \ T a b l e 1 < / K e y > < / a : K e y > < a : V a l u e   i : t y p e = " D i a g r a m D i s p l a y N o d e V i e w S t a t e " > < H e i g h t > 8 6 7 < / H e i g h t > < I s E x p a n d e d > t r u e < / I s E x p a n d e d > < L a y e d O u t > t r u e < / L a y e d O u t > < W i d t h > 4 4 3 < / W i d t h > < / a : V a l u e > < / a : K e y V a l u e O f D i a g r a m O b j e c t K e y a n y T y p e z b w N T n L X > < a : K e y V a l u e O f D i a g r a m O b j e c t K e y a n y T y p e z b w N T n L X > < a : K e y > < K e y > T a b l e s \ T a b l e 1 \ C o l u m n s \ B r a n c h < / K e y > < / a : K e y > < a : V a l u e   i : t y p e = " D i a g r a m D i s p l a y N o d e V i e w S t a t e " > < H e i g h t > 1 5 0 < / H e i g h t > < I s E x p a n d e d > t r u e < / I s E x p a n d e d > < W i d t h > 2 0 0 < / W i d t h > < / a : V a l u e > < / a : K e y V a l u e O f D i a g r a m O b j e c t K e y a n y T y p e z b w N T n L X > < a : K e y V a l u e O f D i a g r a m O b j e c t K e y a n y T y p e z b w N T n L X > < a : K e y > < K e y > T a b l e s \ T a b l e 1 \ C o l u m n s \ F A   # < / K e y > < / a : K e y > < a : V a l u e   i : t y p e = " D i a g r a m D i s p l a y N o d e V i e w S t a t e " > < H e i g h t > 1 5 0 < / H e i g h t > < I s E x p a n d e d > t r u e < / I s E x p a n d e d > < W i d t h > 2 0 0 < / W i d t h > < / a : V a l u e > < / a : K e y V a l u e O f D i a g r a m O b j e c t K e y a n y T y p e z b w N T n L X > < a : K e y V a l u e O f D i a g r a m O b j e c t K e y a n y T y p e z b w N T n L X > < a : K e y > < K e y > T a b l e s \ T a b l e 1 \ C o l u m n s \ R e l a t i o n s h i p   N a m e < / K e y > < / a : K e y > < a : V a l u e   i : t y p e = " D i a g r a m D i s p l a y N o d e V i e w S t a t e " > < H e i g h t > 1 5 0 < / H e i g h t > < I s E x p a n d e d > t r u e < / I s E x p a n d e d > < W i d t h > 2 0 0 < / W i d t h > < / a : V a l u e > < / a : K e y V a l u e O f D i a g r a m O b j e c t K e y a n y T y p e z b w N T n L X > < a : K e y V a l u e O f D i a g r a m O b j e c t K e y a n y T y p e z b w N T n L X > < a : K e y > < K e y > T a b l e s \ T a b l e 1 \ C o l u m n s \ T - 1 2   P r o d u c t i o n < / K e y > < / a : K e y > < a : V a l u e   i : t y p e = " D i a g r a m D i s p l a y N o d e V i e w S t a t e " > < H e i g h t > 1 5 0 < / H e i g h t > < I s E x p a n d e d > t r u e < / I s E x p a n d e d > < W i d t h > 2 0 0 < / W i d t h > < / a : V a l u e > < / a : K e y V a l u e O f D i a g r a m O b j e c t K e y a n y T y p e z b w N T n L X > < a : K e y V a l u e O f D i a g r a m O b j e c t K e y a n y T y p e z b w N T n L X > < a : K e y > < K e y > T a b l e s \ T a b l e 1 \ C o l u m n s \ A s s e t s   U n d e r   M a n a g e m e n t < / K e y > < / a : K e y > < a : V a l u e   i : t y p e = " D i a g r a m D i s p l a y N o d e V i e w S t a t e " > < H e i g h t > 1 5 0 < / H e i g h t > < I s E x p a n d e d > t r u e < / I s E x p a n d e d > < W i d t h > 2 0 0 < / W i d t h > < / a : V a l u e > < / a : K e y V a l u e O f D i a g r a m O b j e c t K e y a n y T y p e z b w N T n L X > < a : K e y V a l u e O f D i a g r a m O b j e c t K e y a n y T y p e z b w N T n L X > < a : K e y > < K e y > T a b l e s \ T a b l e 1 \ C o l u m n s \ A g e < / K e y > < / a : K e y > < a : V a l u e   i : t y p e = " D i a g r a m D i s p l a y N o d e V i e w S t a t e " > < H e i g h t > 1 5 0 < / H e i g h t > < I s E x p a n d e d > t r u e < / I s E x p a n d e d > < W i d t h > 2 0 0 < / W i d t h > < / a : V a l u e > < / a : K e y V a l u e O f D i a g r a m O b j e c t K e y a n y T y p e z b w N T n L X > < a : K e y V a l u e O f D i a g r a m O b j e c t K e y a n y T y p e z b w N T n L X > < a : K e y > < K e y > T a b l e s \ T a b l e 1 \ C o l u m n s \ R O A < / K e y > < / a : K e y > < a : V a l u e   i : t y p e = " D i a g r a m D i s p l a y N o d e V i e w S t a t e " > < H e i g h t > 1 5 0 < / H e i g h t > < I s E x p a n d e d > t r u e < / I s E x p a n d e d > < W i d t h > 2 0 0 < / W i d t h > < / a : V a l u e > < / a : K e y V a l u e O f D i a g r a m O b j e c t K e y a n y T y p e z b w N T n L X > < a : K e y V a l u e O f D i a g r a m O b j e c t K e y a n y T y p e z b w N T n L X > < a : K e y > < K e y > T a b l e s \ T a b l e 1 \ C o l u m n s \ R e v e n u e   S c o r e < / K e y > < / a : K e y > < a : V a l u e   i : t y p e = " D i a g r a m D i s p l a y N o d e V i e w S t a t e " > < H e i g h t > 1 5 0 < / H e i g h t > < I s E x p a n d e d > t r u e < / I s E x p a n d e d > < W i d t h > 2 0 0 < / W i d t h > < / a : V a l u e > < / a : K e y V a l u e O f D i a g r a m O b j e c t K e y a n y T y p e z b w N T n L X > < a : K e y V a l u e O f D i a g r a m O b j e c t K e y a n y T y p e z b w N T n L X > < a : K e y > < K e y > T a b l e s \ T a b l e 1 \ C o l u m n s \ A U M   S c o r e < / K e y > < / a : K e y > < a : V a l u e   i : t y p e = " D i a g r a m D i s p l a y N o d e V i e w S t a t e " > < H e i g h t > 1 5 0 < / H e i g h t > < I s E x p a n d e d > t r u e < / I s E x p a n d e d > < W i d t h > 2 0 0 < / W i d t h > < / a : V a l u e > < / a : K e y V a l u e O f D i a g r a m O b j e c t K e y a n y T y p e z b w N T n L X > < a : K e y V a l u e O f D i a g r a m O b j e c t K e y a n y T y p e z b w N T n L X > < a : K e y > < K e y > T a b l e s \ T a b l e 1 \ C o l u m n s \ Q u a n t i t a t i v e   S c o r e < / K e y > < / a : K e y > < a : V a l u e   i : t y p e = " D i a g r a m D i s p l a y N o d e V i e w S t a t e " > < H e i g h t > 1 5 0 < / H e i g h t > < I s E x p a n d e d > t r u e < / I s E x p a n d e d > < W i d t h > 2 0 0 < / W i d t h > < / a : V a l u e > < / a : K e y V a l u e O f D i a g r a m O b j e c t K e y a n y T y p e z b w N T n L X > < a : K e y V a l u e O f D i a g r a m O b j e c t K e y a n y T y p e z b w N T n L X > < a : K e y > < K e y > T a b l e s \ T a b l e 1 \ C o l u m n s \ R e f e r r a l   P o t e n t i a l < / K e y > < / a : K e y > < a : V a l u e   i : t y p e = " D i a g r a m D i s p l a y N o d e V i e w S t a t e " > < H e i g h t > 1 5 0 < / H e i g h t > < I s E x p a n d e d > t r u e < / I s E x p a n d e d > < W i d t h > 2 0 0 < / W i d t h > < / a : V a l u e > < / a : K e y V a l u e O f D i a g r a m O b j e c t K e y a n y T y p e z b w N T n L X > < a : K e y V a l u e O f D i a g r a m O b j e c t K e y a n y T y p e z b w N T n L X > < a : K e y > < K e y > T a b l e s \ T a b l e 1 \ C o l u m n s \ N e t   W o r t h < / K e y > < / a : K e y > < a : V a l u e   i : t y p e = " D i a g r a m D i s p l a y N o d e V i e w S t a t e " > < H e i g h t > 1 5 0 < / H e i g h t > < I s E x p a n d e d > t r u e < / I s E x p a n d e d > < W i d t h > 2 0 0 < / W i d t h > < / a : V a l u e > < / a : K e y V a l u e O f D i a g r a m O b j e c t K e y a n y T y p e z b w N T n L X > < a : K e y V a l u e O f D i a g r a m O b j e c t K e y a n y T y p e z b w N T n L X > < a : K e y > < K e y > T a b l e s \ T a b l e 1 \ C o l u m n s \ E a s e   o f   M a i n t e n a n c e < / K e y > < / a : K e y > < a : V a l u e   i : t y p e = " D i a g r a m D i s p l a y N o d e V i e w S t a t e " > < H e i g h t > 1 5 0 < / H e i g h t > < I s E x p a n d e d > t r u e < / I s E x p a n d e d > < W i d t h > 2 0 0 < / W i d t h > < / a : V a l u e > < / a : K e y V a l u e O f D i a g r a m O b j e c t K e y a n y T y p e z b w N T n L X > < a : K e y V a l u e O f D i a g r a m O b j e c t K e y a n y T y p e z b w N T n L X > < a : K e y > < K e y > T a b l e s \ T a b l e 1 \ C o l u m n s \ L i k e a b i l i t y < / K e y > < / a : K e y > < a : V a l u e   i : t y p e = " D i a g r a m D i s p l a y N o d e V i e w S t a t e " > < H e i g h t > 1 5 0 < / H e i g h t > < I s E x p a n d e d > t r u e < / I s E x p a n d e d > < W i d t h > 2 0 0 < / W i d t h > < / a : V a l u e > < / a : K e y V a l u e O f D i a g r a m O b j e c t K e y a n y T y p e z b w N T n L X > < a : K e y V a l u e O f D i a g r a m O b j e c t K e y a n y T y p e z b w N T n L X > < a : K e y > < K e y > T a b l e s \ T a b l e 1 \ C o l u m n s \ Q u a l i t a t i v e   S c o r e < / K e y > < / a : K e y > < a : V a l u e   i : t y p e = " D i a g r a m D i s p l a y N o d e V i e w S t a t e " > < H e i g h t > 1 5 0 < / H e i g h t > < I s E x p a n d e d > t r u e < / I s E x p a n d e d > < W i d t h > 2 0 0 < / W i d t h > < / a : V a l u e > < / a : K e y V a l u e O f D i a g r a m O b j e c t K e y a n y T y p e z b w N T n L X > < a : K e y V a l u e O f D i a g r a m O b j e c t K e y a n y T y p e z b w N T n L X > < a : K e y > < K e y > T a b l e s \ T a b l e 1 \ C o l u m n s \ T o t a l   S c o r e < / K e y > < / a : K e y > < a : V a l u e   i : t y p e = " D i a g r a m D i s p l a y N o d e V i e w S t a t e " > < H e i g h t > 1 5 0 < / H e i g h t > < I s E x p a n d e d > t r u e < / I s E x p a n d e d > < W i d t h > 2 0 0 < / W i d t h > < / a : V a l u e > < / a : K e y V a l u e O f D i a g r a m O b j e c t K e y a n y T y p e z b w N T n L X > < a : K e y V a l u e O f D i a g r a m O b j e c t K e y a n y T y p e z b w N T n L X > < a : K e y > < K e y > T a b l e s \ T a b l e 1 \ C o l u m n s \ R a n k < / K e y > < / a : K e y > < a : V a l u e   i : t y p e = " D i a g r a m D i s p l a y N o d e V i e w S t a t e " > < H e i g h t > 1 5 0 < / H e i g h t > < I s E x p a n d e d > t r u e < / I s E x p a n d e d > < W i d t h > 2 0 0 < / W i d t h > < / a : V a l u e > < / a : K e y V a l u e O f D i a g r a m O b j e c t K e y a n y T y p e z b w N T n L X > < a : K e y V a l u e O f D i a g r a m O b j e c t K e y a n y T y p e z b w N T n L X > < a : K e y > < K e y > T a b l e s \ T a b l e 1 \ C o l u m n s \ S e g m e n t < / K e y > < / a : K e y > < a : V a l u e   i : t y p e = " D i a g r a m D i s p l a y N o d e V i e w S t a t e " > < H e i g h t > 1 5 0 < / H e i g h t > < I s E x p a n d e d > t r u e < / I s E x p a n d e d > < W i d t h > 2 0 0 < / W i d t h > < / a : V a l u e > < / a : K e y V a l u e O f D i a g r a m O b j e c t K e y a n y T y p e z b w N T n L X > < a : K e y V a l u e O f D i a g r a m O b j e c t K e y a n y T y p e z b w N T n L X > < a : K e y > < K e y > T a b l e s \ T a b l e 1 \ C o l u m n s \ R i g h t   C a p i t a l < / K e y > < / a : K e y > < a : V a l u e   i : t y p e = " D i a g r a m D i s p l a y N o d e V i e w S t a t e " > < H e i g h t > 1 5 0 < / H e i g h t > < I s E x p a n d e d > t r u e < / I s E x p a n d e d > < W i d t h > 2 0 0 < / W i d t h > < / a : V a l u e > < / a : K e y V a l u e O f D i a g r a m O b j e c t K e y a n y T y p e z b w N T n L X > < a : K e y V a l u e O f D i a g r a m O b j e c t K e y a n y T y p e z b w N T n L X > < a : K e y > < K e y > T a b l e s \ T a b l e 1 \ C o l u m n s \ A d v i s o r < / K e y > < / a : K e y > < a : V a l u e   i : t y p e = " D i a g r a m D i s p l a y N o d e V i e w S t a t e " > < H e i g h t > 1 5 0 < / H e i g h t > < I s E x p a n d e d > t r u e < / I s E x p a n d e d > < W i d t h > 2 0 0 < / W i d t h > < / a : V a l u e > < / a : K e y V a l u e O f D i a g r a m O b j e c t K e y a n y T y p e z b w N T n L X > < a : K e y V a l u e O f D i a g r a m O b j e c t K e y a n y T y p e z b w N T n L X > < a : K e y > < K e y > T a b l e s \ T a b l e 1 \ C o l u m n s \ C l i e n t   R e l a t i o n s h i p   M a n a g e r < / K e y > < / a : K e y > < a : V a l u e   i : t y p e = " D i a g r a m D i s p l a y N o d e V i e w S t a t e " > < H e i g h t > 1 5 0 < / H e i g h t > < I s E x p a n d e d > t r u e < / I s E x p a n d e d > < W i d t h > 2 0 0 < / W i d t h > < / a : V a l u e > < / a : K e y V a l u e O f D i a g r a m O b j e c t K e y a n y T y p e z b w N T n L X > < a : K e y V a l u e O f D i a g r a m O b j e c t K e y a n y T y p e z b w N T n L X > < a : K e y > < K e y > T a b l e s \ T a b l e 1 \ C o l u m n s \ E x p e n s e s < / K e y > < / a : K e y > < a : V a l u e   i : t y p e = " D i a g r a m D i s p l a y N o d e V i e w S t a t e " > < H e i g h t > 1 5 0 < / H e i g h t > < I s E x p a n d e d > t r u e < / I s E x p a n d e d > < W i d t h > 2 0 0 < / W i d t h > < / a : V a l u e > < / a : K e y V a l u e O f D i a g r a m O b j e c t K e y a n y T y p e z b w N T n L X > < a : K e y V a l u e O f D i a g r a m O b j e c t K e y a n y T y p e z b w N T n L X > < a : K e y > < K e y > T a b l e s \ T a b l e 1 \ C o l u m n s \ T o t a l   A s s e t   G r o u p i n g < / K e y > < / a : K e y > < a : V a l u e   i : t y p e = " D i a g r a m D i s p l a y N o d e V i e w S t a t e " > < H e i g h t > 1 5 0 < / H e i g h t > < I s E x p a n d e d > t r u e < / I s E x p a n d e d > < W i d t h > 2 0 0 < / W i d t h > < / a : V a l u e > < / a : K e y V a l u e O f D i a g r a m O b j e c t K e y a n y T y p e z b w N T n L X > < a : K e y V a l u e O f D i a g r a m O b j e c t K e y a n y T y p e z b w N T n L X > < a : K e y > < K e y > T a b l e s \ T a b l e 1 \ M e a s u r e s \ S u m   o f   A s s e t s   U n d e r   M a n a g e m e n t < / K e y > < / a : K e y > < a : V a l u e   i : t y p e = " D i a g r a m D i s p l a y N o d e V i e w S t a t e " > < H e i g h t > 1 5 0 < / H e i g h t > < I s E x p a n d e d > t r u e < / I s E x p a n d e d > < W i d t h > 2 0 0 < / W i d t h > < / a : V a l u e > < / a : K e y V a l u e O f D i a g r a m O b j e c t K e y a n y T y p e z b w N T n L X > < a : K e y V a l u e O f D i a g r a m O b j e c t K e y a n y T y p e z b w N T n L X > < a : K e y > < K e y > T a b l e s \ T a b l e 1 \ S u m   o f   A s s e t s   U n d e r   M a n a g e m e n t \ A d d i t i o n a l   I n f o \ I m p l i c i t   M e a s u r e < / K e y > < / a : K e y > < a : V a l u e   i : t y p e = " D i a g r a m D i s p l a y V i e w S t a t e I D i a g r a m T a g A d d i t i o n a l I n f o " / > < / a : K e y V a l u e O f D i a g r a m O b j e c t K e y a n y T y p e z b w N T n L X > < a : K e y V a l u e O f D i a g r a m O b j e c t K e y a n y T y p e z b w N T n L X > < a : K e y > < K e y > T a b l e s \ T a b l e 1 \ M e a s u r e s \ C o u n t   o f   A s s e t s   U n d e r   M a n a g e m e n t < / K e y > < / a : K e y > < a : V a l u e   i : t y p e = " D i a g r a m D i s p l a y N o d e V i e w S t a t e " > < H e i g h t > 1 5 0 < / H e i g h t > < I s E x p a n d e d > t r u e < / I s E x p a n d e d > < W i d t h > 2 0 0 < / W i d t h > < / a : V a l u e > < / a : K e y V a l u e O f D i a g r a m O b j e c t K e y a n y T y p e z b w N T n L X > < a : K e y V a l u e O f D i a g r a m O b j e c t K e y a n y T y p e z b w N T n L X > < a : K e y > < K e y > T a b l e s \ T a b l e 1 \ C o u n t   o f   A s s e t s   U n d e r   M a n a g e m e n t \ A d d i t i o n a l   I n f o \ I m p l i c i t   M e a s u r e < / K e y > < / a : K e y > < a : V a l u e   i : t y p e = " D i a g r a m D i s p l a y V i e w S t a t e I D i a g r a m T a g A d d i t i o n a l I n f o " / > < / a : K e y V a l u e O f D i a g r a m O b j e c t K e y a n y T y p e z b w N T n L X > < a : K e y V a l u e O f D i a g r a m O b j e c t K e y a n y T y p e z b w N T n L X > < a : K e y > < K e y > T a b l e s \ T a b l e 1 \ M e a s u r e s \ S u m   o f   T - 1 2   P r o d u c t i o n < / K e y > < / a : K e y > < a : V a l u e   i : t y p e = " D i a g r a m D i s p l a y N o d e V i e w S t a t e " > < H e i g h t > 1 5 0 < / H e i g h t > < I s E x p a n d e d > t r u e < / I s E x p a n d e d > < W i d t h > 2 0 0 < / W i d t h > < / a : V a l u e > < / a : K e y V a l u e O f D i a g r a m O b j e c t K e y a n y T y p e z b w N T n L X > < a : K e y V a l u e O f D i a g r a m O b j e c t K e y a n y T y p e z b w N T n L X > < a : K e y > < K e y > T a b l e s \ T a b l e 1 \ S u m   o f   T - 1 2   P r o d u c t i o n \ A d d i t i o n a l   I n f o \ I m p l i c i t   M e a s u r e < / K e y > < / a : K e y > < a : V a l u e   i : t y p e = " D i a g r a m D i s p l a y V i e w S t a t e I D i a g r a m T a g A d d i t i o n a l I n f o " / > < / a : K e y V a l u e O f D i a g r a m O b j e c t K e y a n y T y p e z b w N T n L X > < a : K e y V a l u e O f D i a g r a m O b j e c t K e y a n y T y p e z b w N T n L X > < a : K e y > < K e y > T a b l e s \ T a b l e 1 \ M e a s u r e s \ C o u n t   o f   R e l a t i o n s h i p   N a m e < / K e y > < / a : K e y > < a : V a l u e   i : t y p e = " D i a g r a m D i s p l a y N o d e V i e w S t a t e " > < H e i g h t > 1 5 0 < / H e i g h t > < I s E x p a n d e d > t r u e < / I s E x p a n d e d > < W i d t h > 2 0 0 < / W i d t h > < / a : V a l u e > < / a : K e y V a l u e O f D i a g r a m O b j e c t K e y a n y T y p e z b w N T n L X > < a : K e y V a l u e O f D i a g r a m O b j e c t K e y a n y T y p e z b w N T n L X > < a : K e y > < K e y > T a b l e s \ T a b l e 1 \ C o u n t   o f   R e l a t i o n s h i p   N a m e \ A d d i t i o n a l   I n f o \ I m p l i c i t   M e a s u r e < / K e y > < / a : K e y > < a : V a l u e   i : t y p e = " D i a g r a m D i s p l a y V i e w S t a t e I D i a g r a m T a g A d d i t i o n a l I n f o " / > < / a : K e y V a l u e O f D i a g r a m O b j e c t K e y a n y T y p e z b w N T n L X > < / V i e w S t a t e s > < / D i a g r a m M a n a g e r . S e r i a l i z a b l e D i a g r a m > < / A r r a y O f D i a g r a m M a n a g e r . S e r i a l i z a b l e D i a g r a m > ] ] > < / C u s t o m C o n t e n t > < / G e m i n i > 
</file>

<file path=customXml/item11.xml><?xml version="1.0" encoding="utf-8"?>
<?mso-contentType ?>
<FormTemplates xmlns="http://schemas.microsoft.com/sharepoint/v3/contenttype/forms">
  <Display>DocumentLibraryForm</Display>
  <Edit>DocumentLibraryForm</Edit>
  <New>DocumentLibraryForm</New>
</FormTemplates>
</file>

<file path=customXml/item12.xml>��< ? x m l   v e r s i o n = " 1 . 0 "   e n c o d i n g = " U T F - 1 6 " ? > < G e m i n i   x m l n s = " h t t p : / / g e m i n i / p i v o t c u s t o m i z a t i o n / S h o w H i d d e n " > < C u s t o m C o n t e n t > < ! [ C D A T A [ F a l s e ] ] > < / C u s t o m C o n t e n t > < / G e m i n i > 
</file>

<file path=customXml/item13.xml>��< ? x m l   v e r s i o n = " 1 . 0 "   e n c o d i n g = " U T F - 1 6 " ? > < G e m i n i   x m l n s = " h t t p : / / g e m i n i / p i v o t c u s t o m i z a t i o n / S a n d b o x N o n E m p t y " > < C u s t o m C o n t e n t > < ! [ C D A T A [ 1 ] ] > < / C u s t o m C o n t e n t > < / G e m i n i > 
</file>

<file path=customXml/item14.xml>��< ? x m l   v e r s i o n = " 1 . 0 "   e n c o d i n g = " U T F - 1 6 " ? > < G e m i n i   x m l n s = " h t t p : / / g e m i n i / p i v o t c u s t o m i z a t i o n / I s S a n d b o x E m b e d d e d " > < C u s t o m C o n t e n t > < ! [ C D A T A [ y e s ] ] > < / 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 C o l u m n s \ B r a n c h < / K e y > < / a : K e y > < a : V a l u e   i : t y p e = " T a b l e W i d g e t B a s e V i e w S t a t e " / > < / a : K e y V a l u e O f D i a g r a m O b j e c t K e y a n y T y p e z b w N T n L X > < a : K e y V a l u e O f D i a g r a m O b j e c t K e y a n y T y p e z b w N T n L X > < a : K e y > < K e y > C o l u m n s \ F A   # < / K e y > < / a : K e y > < a : V a l u e   i : t y p e = " T a b l e W i d g e t B a s e V i e w S t a t e " / > < / a : K e y V a l u e O f D i a g r a m O b j e c t K e y a n y T y p e z b w N T n L X > < a : K e y V a l u e O f D i a g r a m O b j e c t K e y a n y T y p e z b w N T n L X > < a : K e y > < K e y > C o l u m n s \ R e l a t i o n s h i p   N a m e < / K e y > < / a : K e y > < a : V a l u e   i : t y p e = " T a b l e W i d g e t B a s e V i e w S t a t e " / > < / a : K e y V a l u e O f D i a g r a m O b j e c t K e y a n y T y p e z b w N T n L X > < a : K e y V a l u e O f D i a g r a m O b j e c t K e y a n y T y p e z b w N T n L X > < a : K e y > < K e y > C o l u m n s \ T - 1 2   P r o d u c t i o n < / K e y > < / a : K e y > < a : V a l u e   i : t y p e = " T a b l e W i d g e t B a s e V i e w S t a t e " / > < / a : K e y V a l u e O f D i a g r a m O b j e c t K e y a n y T y p e z b w N T n L X > < a : K e y V a l u e O f D i a g r a m O b j e c t K e y a n y T y p e z b w N T n L X > < a : K e y > < K e y > C o l u m n s \ A s s e t s   U n d e r   M a n a g e m e n t < / K e y > < / a : K e y > < a : V a l u e   i : t y p e = " T a b l e W i d g e t B a s e V i e w S t a t e " / > < / a : K e y V a l u e O f D i a g r a m O b j e c t K e y a n y T y p e z b w N T n L X > < a : K e y V a l u e O f D i a g r a m O b j e c t K e y a n y T y p e z b w N T n L X > < a : K e y > < K e y > C o l u m n s \ A g e < / K e y > < / a : K e y > < a : V a l u e   i : t y p e = " T a b l e W i d g e t B a s e V i e w S t a t e " / > < / a : K e y V a l u e O f D i a g r a m O b j e c t K e y a n y T y p e z b w N T n L X > < a : K e y V a l u e O f D i a g r a m O b j e c t K e y a n y T y p e z b w N T n L X > < a : K e y > < K e y > C o l u m n s \ R O A < / K e y > < / a : K e y > < a : V a l u e   i : t y p e = " T a b l e W i d g e t B a s e V i e w S t a t e " / > < / a : K e y V a l u e O f D i a g r a m O b j e c t K e y a n y T y p e z b w N T n L X > < a : K e y V a l u e O f D i a g r a m O b j e c t K e y a n y T y p e z b w N T n L X > < a : K e y > < K e y > C o l u m n s \ R e v e n u e   S c o r e < / K e y > < / a : K e y > < a : V a l u e   i : t y p e = " T a b l e W i d g e t B a s e V i e w S t a t e " / > < / a : K e y V a l u e O f D i a g r a m O b j e c t K e y a n y T y p e z b w N T n L X > < a : K e y V a l u e O f D i a g r a m O b j e c t K e y a n y T y p e z b w N T n L X > < a : K e y > < K e y > C o l u m n s \ A U M   S c o r e < / K e y > < / a : K e y > < a : V a l u e   i : t y p e = " T a b l e W i d g e t B a s e V i e w S t a t e " / > < / a : K e y V a l u e O f D i a g r a m O b j e c t K e y a n y T y p e z b w N T n L X > < a : K e y V a l u e O f D i a g r a m O b j e c t K e y a n y T y p e z b w N T n L X > < a : K e y > < K e y > C o l u m n s \ Q u a n t i t a t i v e   S c o r e < / K e y > < / a : K e y > < a : V a l u e   i : t y p e = " T a b l e W i d g e t B a s e V i e w S t a t e " / > < / a : K e y V a l u e O f D i a g r a m O b j e c t K e y a n y T y p e z b w N T n L X > < a : K e y V a l u e O f D i a g r a m O b j e c t K e y a n y T y p e z b w N T n L X > < a : K e y > < K e y > C o l u m n s \ R e f e r r a l   P o t e n t i a l < / K e y > < / a : K e y > < a : V a l u e   i : t y p e = " T a b l e W i d g e t B a s e V i e w S t a t e " / > < / a : K e y V a l u e O f D i a g r a m O b j e c t K e y a n y T y p e z b w N T n L X > < a : K e y V a l u e O f D i a g r a m O b j e c t K e y a n y T y p e z b w N T n L X > < a : K e y > < K e y > C o l u m n s \ N e t   W o r t h < / K e y > < / a : K e y > < a : V a l u e   i : t y p e = " T a b l e W i d g e t B a s e V i e w S t a t e " / > < / a : K e y V a l u e O f D i a g r a m O b j e c t K e y a n y T y p e z b w N T n L X > < a : K e y V a l u e O f D i a g r a m O b j e c t K e y a n y T y p e z b w N T n L X > < a : K e y > < K e y > C o l u m n s \ E a s e   o f   M a i n t e n a n c e < / K e y > < / a : K e y > < a : V a l u e   i : t y p e = " T a b l e W i d g e t B a s e V i e w S t a t e " / > < / a : K e y V a l u e O f D i a g r a m O b j e c t K e y a n y T y p e z b w N T n L X > < a : K e y V a l u e O f D i a g r a m O b j e c t K e y a n y T y p e z b w N T n L X > < a : K e y > < K e y > C o l u m n s \ L i k e a b i l i t y < / K e y > < / a : K e y > < a : V a l u e   i : t y p e = " T a b l e W i d g e t B a s e V i e w S t a t e " / > < / a : K e y V a l u e O f D i a g r a m O b j e c t K e y a n y T y p e z b w N T n L X > < a : K e y V a l u e O f D i a g r a m O b j e c t K e y a n y T y p e z b w N T n L X > < a : K e y > < K e y > C o l u m n s \ Q u a l i t a t i v e   S c o r e < / K e y > < / a : K e y > < a : V a l u e   i : t y p e = " T a b l e W i d g e t B a s e V i e w S t a t e " / > < / a : K e y V a l u e O f D i a g r a m O b j e c t K e y a n y T y p e z b w N T n L X > < a : K e y V a l u e O f D i a g r a m O b j e c t K e y a n y T y p e z b w N T n L X > < a : K e y > < K e y > C o l u m n s \ T o t a l   S c o r e < / K e y > < / a : K e y > < a : V a l u e   i : t y p e = " T a b l e W i d g e t B a s e V i e w S t a t e " / > < / a : K e y V a l u e O f D i a g r a m O b j e c t K e y a n y T y p e z b w N T n L X > < a : K e y V a l u e O f D i a g r a m O b j e c t K e y a n y T y p e z b w N T n L X > < a : K e y > < K e y > C o l u m n s \ R a n k < / K e y > < / a : K e y > < a : V a l u e   i : t y p e = " T a b l e W i d g e t B a s e V i e w S t a t e " / > < / a : K e y V a l u e O f D i a g r a m O b j e c t K e y a n y T y p e z b w N T n L X > < a : K e y V a l u e O f D i a g r a m O b j e c t K e y a n y T y p e z b w N T n L X > < a : K e y > < K e y > C o l u m n s \ S e g m e n t < / K e y > < / a : K e y > < a : V a l u e   i : t y p e = " T a b l e W i d g e t B a s e V i e w S t a t e " / > < / a : K e y V a l u e O f D i a g r a m O b j e c t K e y a n y T y p e z b w N T n L X > < a : K e y V a l u e O f D i a g r a m O b j e c t K e y a n y T y p e z b w N T n L X > < a : K e y > < K e y > C o l u m n s \ R i g h t   C a p i t a l < / K e y > < / a : K e y > < a : V a l u e   i : t y p e = " T a b l e W i d g e t B a s e V i e w S t a t e " / > < / a : K e y V a l u e O f D i a g r a m O b j e c t K e y a n y T y p e z b w N T n L X > < a : K e y V a l u e O f D i a g r a m O b j e c t K e y a n y T y p e z b w N T n L X > < a : K e y > < K e y > C o l u m n s \ A d v i s o r < / K e y > < / a : K e y > < a : V a l u e   i : t y p e = " T a b l e W i d g e t B a s e V i e w S t a t e " / > < / a : K e y V a l u e O f D i a g r a m O b j e c t K e y a n y T y p e z b w N T n L X > < a : K e y V a l u e O f D i a g r a m O b j e c t K e y a n y T y p e z b w N T n L X > < a : K e y > < K e y > C o l u m n s \ C l i e n t   R e l a t i o n s h i p   M a n a g e r < / K e y > < / a : K e y > < a : V a l u e   i : t y p e = " T a b l e W i d g e t B a s e V i e w S t a t e " / > < / a : K e y V a l u e O f D i a g r a m O b j e c t K e y a n y T y p e z b w N T n L X > < a : K e y V a l u e O f D i a g r a m O b j e c t K e y a n y T y p e z b w N T n L X > < a : K e y > < K e y > C o l u m n s \ E x p e n s e s < / K e y > < / a : K e y > < a : V a l u e   i : t y p e = " T a b l e W i d g e t B a s e V i e w S t a t e " / > < / a : K e y V a l u e O f D i a g r a m O b j e c t K e y a n y T y p e z b w N T n L X > < a : K e y V a l u e O f D i a g r a m O b j e c t K e y a n y T y p e z b w N T n L X > < a : K e y > < K e y > C o l u m n s \ T o t a l   A s s e t   G r o u p i n g < / 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T a b l e O r d e r " > < C u s t o m C o n t e n t > < ! [ C D A T A [ T a b l e 1 ] ] > < / C u s t o m C o n t e n t > < / G e m i n i > 
</file>

<file path=customXml/item17.xml>��< ? x m l   v e r s i o n = " 1 . 0 "   e n c o d i n g = " u t f - 1 6 " ? > < D a t a M a s h u p   x m l n s = " h t t p : / / s c h e m a s . m i c r o s o f t . c o m / D a t a M a s h u p " > A A A A A B M D A A B Q S w M E F A A C A A g A A n t m W / l h B / S j A A A A 9 g A A A B I A H A B D b 2 5 m a W c v U G F j a 2 F n Z S 5 4 b W w g o h g A K K A U A A A A A A A A A A A A A A A A A A A A A A A A A A A A h Y + x D o I w F E V / h X S n L e h A y K M M r p K Y E I 1 r U y o 2 w s P Q Y v k 3 B z / J X x C j q J v j P f c M 9 9 6 v N 8 j H t g k u u r e m w 4 x E l J N A o + o q g 3 V G B n c I E 5 I L 2 E h 1 k r U O J h l t O t o q I 0 f n z i l j 3 n v q F 7 T r a x Z z H r F 9 s S 7 V U b e S f G T z X w 4 N W i d R a S J g 9 x o j Y h o t E x r z a R O w G U J h 8 C v E U / d s f y C s h s Y N v R Y a w 2 0 J b I 7 A 3 h / E A 1 B L A w Q U A A I A C A A C e 2 Z b 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A n t m W y i K R 7 g O A A A A E Q A A A B M A H A B G b 3 J t d W x h c y 9 T Z W N 0 a W 9 u M S 5 t I K I Y A C i g F A A A A A A A A A A A A A A A A A A A A A A A A A A A A C t O T S 7 J z M 9 T C I b Q h t Y A U E s B A i 0 A F A A C A A g A A n t m W / l h B / S j A A A A 9 g A A A B I A A A A A A A A A A A A A A A A A A A A A A E N v b m Z p Z y 9 Q Y W N r Y W d l L n h t b F B L A Q I t A B Q A A g A I A A J 7 Z l s P y u m r p A A A A O k A A A A T A A A A A A A A A A A A A A A A A O 8 A A A B b Q 2 9 u d G V u d F 9 U e X B l c 1 0 u e G 1 s U E s B A i 0 A F A A C A A g A A n t m W 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a Q b y q Y h p Z M s A e A H t 2 J / 0 0 A A A A A A g A A A A A A E G Y A A A A B A A A g A A A A L / 2 6 E t Z T p / z K B S 9 F g O P f 9 B h 2 1 O V y D w y 7 j w R x m M M + M Q 4 A A A A A D o A A A A A C A A A g A A A A d 1 D Q e z y x X h v P Z m t 7 Q B r E S 0 P t a e 9 r D u 2 v s s E 4 8 n 2 z u t x Q A A A A O C R 5 S g b v m 0 v d 3 0 7 o d N 2 Q Q n S U K h 1 N 5 Y R w H y M / m o X T h c N x O 4 I p O s p 2 z w E E e B g 3 E P w e U Z F R 3 + d Q 1 y i 7 U h F c Z O M b e S C g 9 E Y 9 M U 3 z 5 H f x N K 2 N I j l A A A A A f y d X A p j d t d s s d s g v e M f K a v k Q i 0 X t l J r M Y P E p E N K z 2 Q m 9 T L V R V 6 F c z 6 q v P R I q C + P 0 4 l 4 1 z + 5 8 v 1 / r J / L o T s m U o Q = = < / D a t a M a s h u p > 
</file>

<file path=customXml/item18.xml>��< ? x m l   v e r s i o n = " 1 . 0 "   e n c o d i n g = " U T F - 1 6 " ? > < G e m i n i   x m l n s = " h t t p : / / g e m i n i / p i v o t c u s t o m i z a t i o n / C l i e n t W i n d o w X M L " > < C u s t o m C o n t e n t > < ! [ C D A T A [ T a b l e 1 ] ] > < / C u s t o m C o n t e n t > < / G e m i n i > 
</file>

<file path=customXml/item19.xml>��< ? x m l   v e r s i o n = " 1 . 0 "   e n c o d i n g = " U T F - 1 6 " ? > < G e m i n i   x m l n s = " h t t p : / / g e m i n i / p i v o t c u s t o m i z a t i o n / P o w e r P i v o t V e r s i o n " > < C u s t o m C o n t e n t > < ! [ C D A T A [ 2 0 1 5 . 1 3 0 . 1 6 0 5 . 1 0 7 5 ] ] > < / C u s t o m C o n t e n t > < / G e m i n i > 
</file>

<file path=customXml/item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 T a b l e 1 < / K e y > < V a l u e   x m l n s : a = " h t t p : / / s c h e m a s . d a t a c o n t r a c t . o r g / 2 0 0 4 / 0 7 / M i c r o s o f t . A n a l y s i s S e r v i c e s . C o m m o n " > < a : H a s F o c u s > f a l s e < / a : H a s F o c u s > < a : S i z e A t D p i 9 6 > 1 8 8 < / a : S i z e A t D p i 9 6 > < a : V i s i b l e > t r u e < / a : V i s i b l e > < / V a l u e > < / K e y V a l u e O f s t r i n g S a n d b o x E d i t o r . M e a s u r e G r i d S t a t e S c d E 3 5 R y > < / A r r a y O f K e y V a l u e O f s t r i n g S a n d b o x E d i t o r . M e a s u r e G r i d S t a t e S c d E 3 5 R y > ] ] > < / C u s t o m C o n t e n t > < / G e m i n i > 
</file>

<file path=customXml/item20.xml>��< ? x m l   v e r s i o n = " 1 . 0 "   e n c o d i n g = " U T F - 1 6 " ? > < G e m i n i   x m l n s = " h t t p : / / g e m i n i / p i v o t c u s t o m i z a t i o n / R e l a t i o n s h i p A u t o D e t e c t i o n E n a b l e d " > < C u s t o m C o n t e n t > < ! [ C D A T A [ T r u e ] ] > < / C u s t o m C o n t e n t > < / G e m i n i > 
</file>

<file path=customXml/item3.xml>��< ? x m l   v e r s i o n = " 1 . 0 "   e n c o d i n g = " U T F - 1 6 " ? > < G e m i n i   x m l n s = " h t t p : / / g e m i n i / p i v o t c u s t o m i z a t i o n / F o r m u l a B a r S t a t e " > < C u s t o m C o n t e n t > < ! [ C D A T A [ < S a n d b o x E d i t o r . F o r m u l a B a r S t a t e   x m l n s = " h t t p : / / s c h e m a s . d a t a c o n t r a c t . o r g / 2 0 0 4 / 0 7 / M i c r o s o f t . A n a l y s i s S e r v i c e s . C o m m o n "   x m l n s : i = " h t t p : / / w w w . w 3 . o r g / 2 0 0 1 / X M L S c h e m a - i n s t a n c e " > < H e i g h t > 1 2 0 < / H e i g h t > < / S a n d b o x E d i t o r . F o r m u l a B a r S t a t e > ] ] > < / C u s t o m C o n t e n t > < / G e m i n i > 
</file>

<file path=customXml/item4.xml>��< ? x m l   v e r s i o n = " 1 . 0 "   e n c o d i n g = " U T F - 1 6 " ? > < G e m i n i   x m l n s = " h t t p : / / g e m i n i / p i v o t c u s t o m i z a t i o n / M a n u a l C a l c M o d e " > < C u s t o m C o n t e n t > < ! [ C D A T A [ F a l s e ] ] > < / C u s t o m C o n t e n t > < / G e m i n i > 
</file>

<file path=customXml/item5.xml><?xml version="1.0" encoding="utf-8"?>
<p:properties xmlns:p="http://schemas.microsoft.com/office/2006/metadata/properties" xmlns:xsi="http://www.w3.org/2001/XMLSchema-instance" xmlns:pc="http://schemas.microsoft.com/office/infopath/2007/PartnerControls">
  <documentManagement>
    <TaxCatchAll xmlns="0586afe6-2814-4cb5-92c4-af72f2aea325" xsi:nil="true"/>
    <lcf76f155ced4ddcb4097134ff3c332f xmlns="85f35a45-7600-4a84-abe1-90f7ff1da993">
      <Terms xmlns="http://schemas.microsoft.com/office/infopath/2007/PartnerControls"/>
    </lcf76f155ced4ddcb4097134ff3c332f>
    <Tags xmlns="85f35a45-7600-4a84-abe1-90f7ff1da993" xsi:nil="true"/>
  </documentManagement>
</p:properties>
</file>

<file path=customXml/item6.xml>��< ? x m l   v e r s i o n = " 1 . 0 "   e n c o d i n g = " U T F - 1 6 " ? > < G e m i n i   x m l n s = " h t t p : / / g e m i n i / p i v o t c u s t o m i z a t i o n / T a b l e X M L _ T a b l e 1 " > < C u s t o m C o n t e n t > < ! [ C D A T A [ < T a b l e W i d g e t G r i d S e r i a l i z a t i o n   x m l n s : x s d = " h t t p : / / w w w . w 3 . o r g / 2 0 0 1 / X M L S c h e m a "   x m l n s : x s i = " h t t p : / / w w w . w 3 . o r g / 2 0 0 1 / X M L S c h e m a - i n s t a n c e " > < C o l u m n S u g g e s t e d T y p e > < i t e m > < k e y > < s t r i n g > T o t a l   A s s e t   G r o u p i n g < / s t r i n g > < / k e y > < v a l u e > < s t r i n g > E m p t y < / s t r i n g > < / v a l u e > < / i t e m > < i t e m > < k e y > < s t r i n g > A s s e t s   U n d e r   M a n a g e m e n t < / s t r i n g > < / k e y > < v a l u e > < s t r i n g > E m p t y < / s t r i n g > < / v a l u e > < / i t e m > < i t e m > < k e y > < s t r i n g > T - 1 2   P r o d u c t i o n < / s t r i n g > < / k e y > < v a l u e > < s t r i n g > E m p t y < / s t r i n g > < / v a l u e > < / i t e m > < / C o l u m n S u g g e s t e d T y p e > < C o l u m n F o r m a t   / > < C o l u m n A c c u r a c y   / > < C o l u m n C u r r e n c y S y m b o l   / > < C o l u m n P o s i t i v e P a t t e r n   / > < C o l u m n N e g a t i v e P a t t e r n   / > < C o l u m n W i d t h s > < i t e m > < k e y > < s t r i n g > B r a n c h < / s t r i n g > < / k e y > < v a l u e > < i n t > 1 4 7 < / i n t > < / v a l u e > < / i t e m > < i t e m > < k e y > < s t r i n g > F A   # < / s t r i n g > < / k e y > < v a l u e > < i n t > 1 1 4 < / i n t > < / v a l u e > < / i t e m > < i t e m > < k e y > < s t r i n g > R e l a t i o n s h i p   N a m e < / s t r i n g > < / k e y > < v a l u e > < i n t > 2 9 3 < / i n t > < / v a l u e > < / i t e m > < i t e m > < k e y > < s t r i n g > T - 1 2   P r o d u c t i o n < / s t r i n g > < / k e y > < v a l u e > < i n t > 2 5 8 < / i n t > < / v a l u e > < / i t e m > < i t e m > < k e y > < s t r i n g > A s s e t s   U n d e r   M a n a g e m e n t < / s t r i n g > < / k e y > < v a l u e > < i n t > 3 9 5 < / i n t > < / v a l u e > < / i t e m > < i t e m > < k e y > < s t r i n g > A g e < / s t r i n g > < / k e y > < v a l u e > < i n t > 1 0 9 < / i n t > < / v a l u e > < / i t e m > < i t e m > < k e y > < s t r i n g > R O A < / s t r i n g > < / k e y > < v a l u e > < i n t > 1 1 6 < / i n t > < / v a l u e > < / i t e m > < i t e m > < k e y > < s t r i n g > R e v e n u e   S c o r e < / s t r i n g > < / k e y > < v a l u e > < i n t > 2 4 4 < / i n t > < / v a l u e > < / i t e m > < i t e m > < k e y > < s t r i n g > A U M   S c o r e < / s t r i n g > < / k e y > < v a l u e > < i n t > 2 0 0 < / i n t > < / v a l u e > < / i t e m > < i t e m > < k e y > < s t r i n g > Q u a n t i t a t i v e   S c o r e < / s t r i n g > < / k e y > < v a l u e > < i n t > 2 9 1 < / i n t > < / v a l u e > < / i t e m > < i t e m > < k e y > < s t r i n g > R e f e r r a l   P o t e n t i a l < / s t r i n g > < / k e y > < v a l u e > < i n t > 2 7 3 < / i n t > < / v a l u e > < / i t e m > < i t e m > < k e y > < s t r i n g > N e t   W o r t h < / s t r i n g > < / k e y > < v a l u e > < i n t > 1 9 2 < / i n t > < / v a l u e > < / i t e m > < i t e m > < k e y > < s t r i n g > E a s e   o f   M a i n t e n a n c e < / s t r i n g > < / k e y > < v a l u e > < i n t > 3 2 0 < / i n t > < / v a l u e > < / i t e m > < i t e m > < k e y > < s t r i n g > L i k e a b i l i t y < / s t r i n g > < / k e y > < v a l u e > < i n t > 1 8 6 < / i n t > < / v a l u e > < / i t e m > < i t e m > < k e y > < s t r i n g > Q u a l i t a t i v e   S c o r e < / s t r i n g > < / k e y > < v a l u e > < i n t > 2 7 2 < / i n t > < / v a l u e > < / i t e m > < i t e m > < k e y > < s t r i n g > T o t a l   S c o r e < / s t r i n g > < / k e y > < v a l u e > < i n t > 1 9 7 < / i n t > < / v a l u e > < / i t e m > < i t e m > < k e y > < s t r i n g > R a n k < / s t r i n g > < / k e y > < v a l u e > < i n t > 1 2 3 < / i n t > < / v a l u e > < / i t e m > < i t e m > < k e y > < s t r i n g > S e g m e n t < / s t r i n g > < / k e y > < v a l u e > < i n t > 1 7 1 < / i n t > < / v a l u e > < / i t e m > < i t e m > < k e y > < s t r i n g > E x p e n s e s < / s t r i n g > < / k e y > < v a l u e > < i n t > 1 7 7 < / i n t > < / v a l u e > < / i t e m > < i t e m > < k e y > < s t r i n g > T o t a l   A s s e t   G r o u p i n g < / s t r i n g > < / k e y > < v a l u e > < i n t > 3 1 6 < / i n t > < / v a l u e > < / i t e m > < i t e m > < k e y > < s t r i n g > R i g h t   C a p i t a l < / s t r i n g > < / k e y > < v a l u e > < i n t > 1 1 4 < / i n t > < / v a l u e > < / i t e m > < i t e m > < k e y > < s t r i n g > A d v i s o r < / s t r i n g > < / k e y > < v a l u e > < i n t > 8 3 < / i n t > < / v a l u e > < / i t e m > < i t e m > < k e y > < s t r i n g > C l i e n t   R e l a t i o n s h i p   M a n a g e r < / s t r i n g > < / k e y > < v a l u e > < i n t > 2 1 0 < / i n t > < / v a l u e > < / i t e m > < / C o l u m n W i d t h s > < C o l u m n D i s p l a y I n d e x > < i t e m > < k e y > < s t r i n g > B r a n c h < / s t r i n g > < / k e y > < v a l u e > < i n t > 0 < / i n t > < / v a l u e > < / i t e m > < i t e m > < k e y > < s t r i n g > F A   # < / s t r i n g > < / k e y > < v a l u e > < i n t > 1 < / i n t > < / v a l u e > < / i t e m > < i t e m > < k e y > < s t r i n g > R e l a t i o n s h i p   N a m e < / s t r i n g > < / k e y > < v a l u e > < i n t > 2 < / i n t > < / v a l u e > < / i t e m > < i t e m > < k e y > < s t r i n g > T - 1 2   P r o d u c t i o n < / s t r i n g > < / k e y > < v a l u e > < i n t > 3 < / i n t > < / v a l u e > < / i t e m > < i t e m > < k e y > < s t r i n g > A s s e t s   U n d e r   M a n a g e m e n t < / s t r i n g > < / k e y > < v a l u e > < i n t > 4 < / i n t > < / v a l u e > < / i t e m > < i t e m > < k e y > < s t r i n g > A g e < / s t r i n g > < / k e y > < v a l u e > < i n t > 5 < / i n t > < / v a l u e > < / i t e m > < i t e m > < k e y > < s t r i n g > R O A < / s t r i n g > < / k e y > < v a l u e > < i n t > 6 < / i n t > < / v a l u e > < / i t e m > < i t e m > < k e y > < s t r i n g > R e v e n u e   S c o r e < / s t r i n g > < / k e y > < v a l u e > < i n t > 7 < / i n t > < / v a l u e > < / i t e m > < i t e m > < k e y > < s t r i n g > A U M   S c o r e < / s t r i n g > < / k e y > < v a l u e > < i n t > 8 < / i n t > < / v a l u e > < / i t e m > < i t e m > < k e y > < s t r i n g > Q u a n t i t a t i v e   S c o r e < / s t r i n g > < / k e y > < v a l u e > < i n t > 9 < / i n t > < / v a l u e > < / i t e m > < i t e m > < k e y > < s t r i n g > R e f e r r a l   P o t e n t i a l < / s t r i n g > < / k e y > < v a l u e > < i n t > 1 0 < / i n t > < / v a l u e > < / i t e m > < i t e m > < k e y > < s t r i n g > N e t   W o r t h < / s t r i n g > < / k e y > < v a l u e > < i n t > 1 1 < / i n t > < / v a l u e > < / i t e m > < i t e m > < k e y > < s t r i n g > E a s e   o f   M a i n t e n a n c e < / s t r i n g > < / k e y > < v a l u e > < i n t > 1 2 < / i n t > < / v a l u e > < / i t e m > < i t e m > < k e y > < s t r i n g > L i k e a b i l i t y < / s t r i n g > < / k e y > < v a l u e > < i n t > 1 3 < / i n t > < / v a l u e > < / i t e m > < i t e m > < k e y > < s t r i n g > Q u a l i t a t i v e   S c o r e < / s t r i n g > < / k e y > < v a l u e > < i n t > 1 4 < / i n t > < / v a l u e > < / i t e m > < i t e m > < k e y > < s t r i n g > T o t a l   S c o r e < / s t r i n g > < / k e y > < v a l u e > < i n t > 1 5 < / i n t > < / v a l u e > < / i t e m > < i t e m > < k e y > < s t r i n g > R a n k < / s t r i n g > < / k e y > < v a l u e > < i n t > 1 6 < / i n t > < / v a l u e > < / i t e m > < i t e m > < k e y > < s t r i n g > S e g m e n t < / s t r i n g > < / k e y > < v a l u e > < i n t > 1 7 < / i n t > < / v a l u e > < / i t e m > < i t e m > < k e y > < s t r i n g > E x p e n s e s < / s t r i n g > < / k e y > < v a l u e > < i n t > 1 8 < / i n t > < / v a l u e > < / i t e m > < i t e m > < k e y > < s t r i n g > T o t a l   A s s e t   G r o u p i n g < / s t r i n g > < / k e y > < v a l u e > < i n t > 1 9 < / i n t > < / v a l u e > < / i t e m > < i t e m > < k e y > < s t r i n g > R i g h t   C a p i t a l < / s t r i n g > < / k e y > < v a l u e > < i n t > 2 0 < / i n t > < / v a l u e > < / i t e m > < i t e m > < k e y > < s t r i n g > A d v i s o r < / s t r i n g > < / k e y > < v a l u e > < i n t > 2 1 < / i n t > < / v a l u e > < / i t e m > < i t e m > < k e y > < s t r i n g > C l i e n t   R e l a t i o n s h i p   M a n a g e r < / s t r i n g > < / k e y > < v a l u e > < i n t > 2 2 < / 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 2 0 2 3 - 0 5 - 0 7 T 1 4 : 3 9 : 5 8 . 4 6 7 5 3 2 1 - 0 4 : 0 0 < / L a s t P r o c e s s e d T i m e > < / D a t a M o d e l i n g S a n d b o x . S e r i a l i z e d S a n d b o x E r r o r C a c h e > ] ] > < / C u s t o m C o n t e n t > < / G e m i n i > 
</file>

<file path=customXml/item8.xml><?xml version="1.0" encoding="utf-8"?>
<ct:contentTypeSchema xmlns:ct="http://schemas.microsoft.com/office/2006/metadata/contentType" xmlns:ma="http://schemas.microsoft.com/office/2006/metadata/properties/metaAttributes" ct:_="" ma:_="" ma:contentTypeName="Document" ma:contentTypeID="0x01010083165A534E562D498B224A52AD4CE886" ma:contentTypeVersion="16" ma:contentTypeDescription="Create a new document." ma:contentTypeScope="" ma:versionID="9b8269cb9b0df3034a5293d09962e6c3">
  <xsd:schema xmlns:xsd="http://www.w3.org/2001/XMLSchema" xmlns:xs="http://www.w3.org/2001/XMLSchema" xmlns:p="http://schemas.microsoft.com/office/2006/metadata/properties" xmlns:ns2="0586afe6-2814-4cb5-92c4-af72f2aea325" xmlns:ns3="85f35a45-7600-4a84-abe1-90f7ff1da993" targetNamespace="http://schemas.microsoft.com/office/2006/metadata/properties" ma:root="true" ma:fieldsID="40c38c246643eda6b5c26e0cc7b9355a" ns2:_="" ns3:_="">
    <xsd:import namespace="0586afe6-2814-4cb5-92c4-af72f2aea325"/>
    <xsd:import namespace="85f35a45-7600-4a84-abe1-90f7ff1da99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ObjectDetectorVersions" minOccurs="0"/>
                <xsd:element ref="ns3: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86afe6-2814-4cb5-92c4-af72f2aea32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ec868871-36f6-400f-8f35-7bb0f0ee22e0}" ma:internalName="TaxCatchAll" ma:showField="CatchAllData" ma:web="0586afe6-2814-4cb5-92c4-af72f2aea3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5f35a45-7600-4a84-abe1-90f7ff1da99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ee945071-b0b2-41b6-a98a-e3d949953fd0"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Tags" ma:index="22" nillable="true" ma:displayName="Tags" ma:format="Dropdown" ma:internalName="Tags">
      <xsd:simpleType>
        <xsd:restriction base="dms:Choice">
          <xsd:enumeration value="Roth Conversions M1"/>
          <xsd:enumeration value="Roth Conversions M2"/>
          <xsd:enumeration value="Roth Conversions M1"/>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9.xml>��< ? x m l   v e r s i o n = " 1 . 0 "   e n c o d i n g = " U T F - 1 6 " ? > < G e m i n i   x m l n s = " h t t p : / / g e m i n i / p i v o t c u s t o m i z a t i o n / L i n k e d T a b l e U p d a t e M o d e " > < C u s t o m C o n t e n t > < ! [ C D A T A [ T r u e ] ] > < / C u s t o m C o n t e n t > < / G e m i n i > 
</file>

<file path=customXml/itemProps1.xml><?xml version="1.0" encoding="utf-8"?>
<ds:datastoreItem xmlns:ds="http://schemas.openxmlformats.org/officeDocument/2006/customXml" ds:itemID="{A103546B-3CD2-4FAC-BE30-335960A3F6E9}">
  <ds:schemaRefs>
    <ds:schemaRef ds:uri="http://gemini/pivotcustomization/ShowImplicitMeasures"/>
  </ds:schemaRefs>
</ds:datastoreItem>
</file>

<file path=customXml/itemProps10.xml><?xml version="1.0" encoding="utf-8"?>
<ds:datastoreItem xmlns:ds="http://schemas.openxmlformats.org/officeDocument/2006/customXml" ds:itemID="{D995A9C7-2D13-4623-BF75-B50AB33332E7}">
  <ds:schemaRefs>
    <ds:schemaRef ds:uri="http://gemini/pivotcustomization/Diagrams"/>
  </ds:schemaRefs>
</ds:datastoreItem>
</file>

<file path=customXml/itemProps11.xml><?xml version="1.0" encoding="utf-8"?>
<ds:datastoreItem xmlns:ds="http://schemas.openxmlformats.org/officeDocument/2006/customXml" ds:itemID="{D77D9938-CCA1-434A-9ED9-EED157A62DC9}">
  <ds:schemaRefs>
    <ds:schemaRef ds:uri="http://schemas.microsoft.com/sharepoint/v3/contenttype/forms"/>
  </ds:schemaRefs>
</ds:datastoreItem>
</file>

<file path=customXml/itemProps12.xml><?xml version="1.0" encoding="utf-8"?>
<ds:datastoreItem xmlns:ds="http://schemas.openxmlformats.org/officeDocument/2006/customXml" ds:itemID="{1E4B798C-417E-44F7-B870-B440DF1D7EA8}">
  <ds:schemaRefs>
    <ds:schemaRef ds:uri="http://gemini/pivotcustomization/ShowHidden"/>
  </ds:schemaRefs>
</ds:datastoreItem>
</file>

<file path=customXml/itemProps13.xml><?xml version="1.0" encoding="utf-8"?>
<ds:datastoreItem xmlns:ds="http://schemas.openxmlformats.org/officeDocument/2006/customXml" ds:itemID="{1C955F0E-D7A1-4343-8F57-EB3E21B10C2F}">
  <ds:schemaRefs>
    <ds:schemaRef ds:uri="http://gemini/pivotcustomization/SandboxNonEmpty"/>
  </ds:schemaRefs>
</ds:datastoreItem>
</file>

<file path=customXml/itemProps14.xml><?xml version="1.0" encoding="utf-8"?>
<ds:datastoreItem xmlns:ds="http://schemas.openxmlformats.org/officeDocument/2006/customXml" ds:itemID="{CC20C881-F57C-4B0D-A04E-17271E17EB87}">
  <ds:schemaRefs>
    <ds:schemaRef ds:uri="http://gemini/pivotcustomization/IsSandboxEmbedded"/>
  </ds:schemaRefs>
</ds:datastoreItem>
</file>

<file path=customXml/itemProps15.xml><?xml version="1.0" encoding="utf-8"?>
<ds:datastoreItem xmlns:ds="http://schemas.openxmlformats.org/officeDocument/2006/customXml" ds:itemID="{1D9435DA-E9AB-46F5-983B-2D7BB5172A18}">
  <ds:schemaRefs>
    <ds:schemaRef ds:uri="http://gemini/pivotcustomization/TableWidget"/>
  </ds:schemaRefs>
</ds:datastoreItem>
</file>

<file path=customXml/itemProps16.xml><?xml version="1.0" encoding="utf-8"?>
<ds:datastoreItem xmlns:ds="http://schemas.openxmlformats.org/officeDocument/2006/customXml" ds:itemID="{213E2070-FE58-4766-8253-45941FA9F181}">
  <ds:schemaRefs>
    <ds:schemaRef ds:uri="http://gemini/pivotcustomization/TableOrder"/>
  </ds:schemaRefs>
</ds:datastoreItem>
</file>

<file path=customXml/itemProps17.xml><?xml version="1.0" encoding="utf-8"?>
<ds:datastoreItem xmlns:ds="http://schemas.openxmlformats.org/officeDocument/2006/customXml" ds:itemID="{91044E8C-3110-41A3-9415-66B6670092D7}">
  <ds:schemaRefs>
    <ds:schemaRef ds:uri="http://schemas.microsoft.com/DataMashup"/>
  </ds:schemaRefs>
</ds:datastoreItem>
</file>

<file path=customXml/itemProps18.xml><?xml version="1.0" encoding="utf-8"?>
<ds:datastoreItem xmlns:ds="http://schemas.openxmlformats.org/officeDocument/2006/customXml" ds:itemID="{C3196DDD-7B9F-450A-A512-5E968C896547}">
  <ds:schemaRefs>
    <ds:schemaRef ds:uri="http://gemini/pivotcustomization/ClientWindowXML"/>
  </ds:schemaRefs>
</ds:datastoreItem>
</file>

<file path=customXml/itemProps19.xml><?xml version="1.0" encoding="utf-8"?>
<ds:datastoreItem xmlns:ds="http://schemas.openxmlformats.org/officeDocument/2006/customXml" ds:itemID="{DEA2C890-8F70-4837-8FE9-989AF27F0270}">
  <ds:schemaRefs>
    <ds:schemaRef ds:uri="http://gemini/pivotcustomization/PowerPivotVersion"/>
  </ds:schemaRefs>
</ds:datastoreItem>
</file>

<file path=customXml/itemProps2.xml><?xml version="1.0" encoding="utf-8"?>
<ds:datastoreItem xmlns:ds="http://schemas.openxmlformats.org/officeDocument/2006/customXml" ds:itemID="{368B38FC-2180-4C7F-BAE1-BBAC9A8AF89B}">
  <ds:schemaRefs>
    <ds:schemaRef ds:uri="http://gemini/pivotcustomization/MeasureGridState"/>
  </ds:schemaRefs>
</ds:datastoreItem>
</file>

<file path=customXml/itemProps20.xml><?xml version="1.0" encoding="utf-8"?>
<ds:datastoreItem xmlns:ds="http://schemas.openxmlformats.org/officeDocument/2006/customXml" ds:itemID="{3A6D80CF-93F5-41CF-8887-611B9F6B5115}">
  <ds:schemaRefs>
    <ds:schemaRef ds:uri="http://gemini/pivotcustomization/RelationshipAutoDetectionEnabled"/>
  </ds:schemaRefs>
</ds:datastoreItem>
</file>

<file path=customXml/itemProps3.xml><?xml version="1.0" encoding="utf-8"?>
<ds:datastoreItem xmlns:ds="http://schemas.openxmlformats.org/officeDocument/2006/customXml" ds:itemID="{A81C7EA7-E03E-4639-80CC-7F7FF8A9C8F1}">
  <ds:schemaRefs>
    <ds:schemaRef ds:uri="http://gemini/pivotcustomization/FormulaBarState"/>
  </ds:schemaRefs>
</ds:datastoreItem>
</file>

<file path=customXml/itemProps4.xml><?xml version="1.0" encoding="utf-8"?>
<ds:datastoreItem xmlns:ds="http://schemas.openxmlformats.org/officeDocument/2006/customXml" ds:itemID="{9283215B-4ED6-4D49-823E-BEE4C5126C69}">
  <ds:schemaRefs>
    <ds:schemaRef ds:uri="http://gemini/pivotcustomization/ManualCalcMode"/>
  </ds:schemaRefs>
</ds:datastoreItem>
</file>

<file path=customXml/itemProps5.xml><?xml version="1.0" encoding="utf-8"?>
<ds:datastoreItem xmlns:ds="http://schemas.openxmlformats.org/officeDocument/2006/customXml" ds:itemID="{83BE3BD1-471D-4743-8FB7-58B48C189495}">
  <ds:schemaRefs>
    <ds:schemaRef ds:uri="http://schemas.microsoft.com/office/2006/metadata/properties"/>
    <ds:schemaRef ds:uri="http://schemas.microsoft.com/office/infopath/2007/PartnerControls"/>
    <ds:schemaRef ds:uri="0676ffa3-b248-4db5-a27e-410c8670a0e8"/>
    <ds:schemaRef ds:uri="b644db94-5d77-490a-a423-e00ca486075f"/>
    <ds:schemaRef ds:uri="0586afe6-2814-4cb5-92c4-af72f2aea325"/>
    <ds:schemaRef ds:uri="85f35a45-7600-4a84-abe1-90f7ff1da993"/>
  </ds:schemaRefs>
</ds:datastoreItem>
</file>

<file path=customXml/itemProps6.xml><?xml version="1.0" encoding="utf-8"?>
<ds:datastoreItem xmlns:ds="http://schemas.openxmlformats.org/officeDocument/2006/customXml" ds:itemID="{F8C739A3-BFE2-4C5A-BDBD-49FEAE9C1EB8}">
  <ds:schemaRefs>
    <ds:schemaRef ds:uri="http://gemini/pivotcustomization/TableXML_Table1"/>
  </ds:schemaRefs>
</ds:datastoreItem>
</file>

<file path=customXml/itemProps7.xml><?xml version="1.0" encoding="utf-8"?>
<ds:datastoreItem xmlns:ds="http://schemas.openxmlformats.org/officeDocument/2006/customXml" ds:itemID="{6A35549D-975E-4746-958A-90939140374A}">
  <ds:schemaRefs>
    <ds:schemaRef ds:uri="http://gemini/pivotcustomization/ErrorCache"/>
  </ds:schemaRefs>
</ds:datastoreItem>
</file>

<file path=customXml/itemProps8.xml><?xml version="1.0" encoding="utf-8"?>
<ds:datastoreItem xmlns:ds="http://schemas.openxmlformats.org/officeDocument/2006/customXml" ds:itemID="{5255CB62-63D5-4C3C-A815-E3D222E0C1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86afe6-2814-4cb5-92c4-af72f2aea325"/>
    <ds:schemaRef ds:uri="85f35a45-7600-4a84-abe1-90f7ff1da9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9.xml><?xml version="1.0" encoding="utf-8"?>
<ds:datastoreItem xmlns:ds="http://schemas.openxmlformats.org/officeDocument/2006/customXml" ds:itemID="{785F0BAC-AAAF-48B9-82F8-DE96198E9FCA}">
  <ds:schemaRefs>
    <ds:schemaRef ds:uri="http://gemini/pivotcustomization/LinkedTableUpdateMod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Household Data</vt:lpstr>
      <vt:lpstr>CRM Assignments</vt:lpstr>
      <vt:lpstr>CRM Assignments - Graphs</vt:lpstr>
    </vt:vector>
  </TitlesOfParts>
  <Manager/>
  <Company>Raymond James Financial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Nate Lenz</dc:creator>
  <cp:keywords/>
  <dc:description/>
  <cp:lastModifiedBy>Kelsey Diaz</cp:lastModifiedBy>
  <cp:revision/>
  <dcterms:created xsi:type="dcterms:W3CDTF">2013-08-09T13:36:35Z</dcterms:created>
  <dcterms:modified xsi:type="dcterms:W3CDTF">2025-12-09T15:54:04Z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0x01010083165A534E562D498B224A52AD4CE886</vt:lpwstr>
  </property>
  <property fmtid="{D5CDD505-2E9C-101B-9397-08002B2CF9AE}" pid="3" name="_ColorHex">
    <vt:lpwstr/>
  </property>
  <property fmtid="{D5CDD505-2E9C-101B-9397-08002B2CF9AE}" pid="4" name="_Emoji">
    <vt:lpwstr/>
  </property>
  <property fmtid="{D5CDD505-2E9C-101B-9397-08002B2CF9AE}" pid="5" name="ComplianceAssetId">
    <vt:lpwstr/>
  </property>
  <property fmtid="{D5CDD505-2E9C-101B-9397-08002B2CF9AE}" pid="6" name="_ExtendedDescription">
    <vt:lpwstr/>
  </property>
  <property fmtid="{D5CDD505-2E9C-101B-9397-08002B2CF9AE}" pid="7" name="_ColorTag">
    <vt:lpwstr/>
  </property>
  <property fmtid="{D5CDD505-2E9C-101B-9397-08002B2CF9AE}" pid="8" name="TriggerFlowInfo">
    <vt:lpwstr/>
  </property>
  <property fmtid="{D5CDD505-2E9C-101B-9397-08002B2CF9AE}" pid="9" name="xd_ProgID">
    <vt:lpwstr/>
  </property>
  <property fmtid="{D5CDD505-2E9C-101B-9397-08002B2CF9AE}" pid="10" name="TemplateUrl">
    <vt:lpwstr/>
  </property>
  <property fmtid="{D5CDD505-2E9C-101B-9397-08002B2CF9AE}" pid="11" name="xd_Signature">
    <vt:bool>false</vt:bool>
  </property>
  <property fmtid="{D5CDD505-2E9C-101B-9397-08002B2CF9AE}" pid="12" name="MediaServiceImageTags">
    <vt:lpwstr/>
  </property>
</Properties>
</file>